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nv.sharepoint.com/sites/ADSD-PAC/Shared Documents/Grant Management/Grants Management/COVID Emergency Funding Applications/Application Template Files/"/>
    </mc:Choice>
  </mc:AlternateContent>
  <xr:revisionPtr revIDLastSave="53" documentId="8_{798F9B1E-EC16-4E7C-A136-A1AB94E083C5}" xr6:coauthVersionLast="46" xr6:coauthVersionMax="46" xr10:uidLastSave="{36B2FAC9-DC07-49BA-8149-A1F57059C187}"/>
  <workbookProtection workbookAlgorithmName="SHA-512" workbookHashValue="YGflGh18gpjhW0cQVxj+j/LRk9ZqYDk2I7z5SuD0E8xRWszY+FLH1jUnCMTIzLj6VinMrLZfGg1D0vcEltSIWQ==" workbookSaltValue="N+U4eqs/avuZq5oTpRspFg==" workbookSpinCount="100000" lockStructure="1"/>
  <bookViews>
    <workbookView xWindow="28680" yWindow="270" windowWidth="25440" windowHeight="15390" tabRatio="718" xr2:uid="{00000000-000D-0000-FFFF-FFFF00000000}"/>
  </bookViews>
  <sheets>
    <sheet name="Applicant Information" sheetId="5" r:id="rId1"/>
    <sheet name="Questionnaire" sheetId="8" r:id="rId2"/>
    <sheet name="Budget Narrative" sheetId="3" r:id="rId3"/>
    <sheet name="Budget Summary" sheetId="1" r:id="rId4"/>
    <sheet name="Projected Output Measures" sheetId="7" state="hidden" r:id="rId5"/>
    <sheet name="Do not delete - for ADSD use" sheetId="6" state="hidden" r:id="rId6"/>
  </sheets>
  <externalReferences>
    <externalReference r:id="rId7"/>
    <externalReference r:id="rId8"/>
    <externalReference r:id="rId9"/>
  </externalReferences>
  <definedNames>
    <definedName name="counties" localSheetId="0">'[1]FOR ADSD USE ONLY-do not delete'!$A$61:$A$77</definedName>
    <definedName name="counties" localSheetId="4">'[2]FOR ADSD USE ONLY-do not delete'!#REF!</definedName>
    <definedName name="counties">'[3]FOR ADSD USE ONLY-do not delete'!$A$61:$A$77</definedName>
    <definedName name="_xlnm.Print_Area" localSheetId="0">'Applicant Information'!$A$1:$T$65</definedName>
    <definedName name="_xlnm.Print_Area" localSheetId="2">'Budget Narrative'!$A$1:$I$175</definedName>
    <definedName name="_xlnm.Print_Area" localSheetId="3">'Budget Summary'!$A$1:$I$33</definedName>
    <definedName name="_xlnm.Print_Area" localSheetId="4">'Projected Output Measures'!$A$1:$I$56</definedName>
    <definedName name="_xlnm.Print_Area" localSheetId="1">Questionnaire!$A$1:$E$27</definedName>
    <definedName name="_xlnm.Print_Titles" localSheetId="2">'Budget Narrative'!$1:$1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3" l="1"/>
  <c r="I118" i="3"/>
  <c r="G39" i="7" l="1"/>
  <c r="G38" i="7"/>
  <c r="C1" i="3" l="1"/>
  <c r="D3" i="7" s="1"/>
  <c r="B1" i="8"/>
  <c r="J15" i="6"/>
  <c r="J14" i="6"/>
  <c r="F1" i="3" s="1"/>
  <c r="D5" i="7" s="1"/>
  <c r="D1" i="8" l="1"/>
  <c r="G1" i="1"/>
  <c r="J167" i="3" l="1"/>
  <c r="J35" i="7" l="1"/>
  <c r="A48" i="6"/>
  <c r="A47" i="6"/>
  <c r="I50" i="7" l="1"/>
  <c r="G34" i="7"/>
  <c r="J164" i="3" l="1"/>
  <c r="H33" i="3"/>
  <c r="I33" i="3"/>
  <c r="H35" i="3"/>
  <c r="I35" i="3"/>
  <c r="H37" i="3"/>
  <c r="I37" i="3"/>
  <c r="H39" i="3"/>
  <c r="I39" i="3"/>
  <c r="H41" i="3"/>
  <c r="I41" i="3"/>
  <c r="H43" i="3"/>
  <c r="I43" i="3"/>
  <c r="H45" i="3"/>
  <c r="I45" i="3"/>
  <c r="H47" i="3"/>
  <c r="I47" i="3"/>
  <c r="H49" i="3"/>
  <c r="I49" i="3"/>
  <c r="H51" i="3"/>
  <c r="I51" i="3"/>
  <c r="H53" i="3"/>
  <c r="I53" i="3"/>
  <c r="H55" i="3"/>
  <c r="I55" i="3"/>
  <c r="I126" i="3"/>
  <c r="I68" i="3"/>
  <c r="I104" i="3" l="1"/>
  <c r="J33" i="7" l="1"/>
  <c r="J27" i="7"/>
  <c r="J26" i="7"/>
  <c r="J25" i="7"/>
  <c r="J24" i="7"/>
  <c r="C63" i="6"/>
  <c r="C62" i="6"/>
  <c r="C61" i="6"/>
  <c r="C64" i="6" s="1"/>
  <c r="B59" i="6"/>
  <c r="B58" i="6"/>
  <c r="B57" i="6"/>
  <c r="B56" i="6"/>
  <c r="B46" i="6"/>
  <c r="A50" i="6" s="1"/>
  <c r="E33" i="6"/>
  <c r="D33" i="6"/>
  <c r="C33" i="6"/>
  <c r="B33" i="6"/>
  <c r="E30" i="6"/>
  <c r="D30" i="6"/>
  <c r="B35" i="6" s="1"/>
  <c r="B30" i="6"/>
  <c r="B34" i="6" s="1"/>
  <c r="E27" i="6"/>
  <c r="B28" i="6" s="1"/>
  <c r="B29" i="6" s="1"/>
  <c r="C26" i="6"/>
  <c r="B26" i="6"/>
  <c r="B25" i="6"/>
  <c r="B24" i="6"/>
  <c r="B23" i="6"/>
  <c r="B22" i="6"/>
  <c r="B21" i="6"/>
  <c r="B20" i="6"/>
  <c r="B19" i="6"/>
  <c r="B18" i="6"/>
  <c r="B17" i="6"/>
  <c r="F14" i="6"/>
  <c r="G13" i="6"/>
  <c r="B12" i="6" s="1"/>
  <c r="F13"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H2" i="6"/>
  <c r="G2" i="6"/>
  <c r="F2" i="6"/>
  <c r="K38" i="7" l="1"/>
  <c r="F33" i="6"/>
  <c r="I33" i="6" s="1"/>
  <c r="G11" i="6"/>
  <c r="F30" i="6"/>
  <c r="B31" i="6" s="1"/>
  <c r="B32" i="6" s="1"/>
  <c r="F11" i="6"/>
  <c r="H11" i="6"/>
  <c r="B36" i="6"/>
  <c r="B60" i="6"/>
  <c r="I11" i="6"/>
  <c r="B63" i="6"/>
  <c r="G33" i="6" l="1"/>
  <c r="H33" i="6"/>
  <c r="B24" i="1" l="1"/>
  <c r="B23" i="1"/>
  <c r="H21" i="1"/>
  <c r="G21" i="1"/>
  <c r="H19" i="1"/>
  <c r="G19" i="1"/>
  <c r="F19" i="1"/>
  <c r="F21" i="1" s="1"/>
  <c r="E19" i="1"/>
  <c r="E21" i="1" s="1"/>
  <c r="D19" i="1"/>
  <c r="D21" i="1" s="1"/>
  <c r="C19" i="1"/>
  <c r="B17" i="1"/>
  <c r="I17" i="1" s="1"/>
  <c r="B16" i="1"/>
  <c r="I16" i="1" s="1"/>
  <c r="B15" i="1"/>
  <c r="I15" i="1" s="1"/>
  <c r="B14" i="1"/>
  <c r="I14" i="1" s="1"/>
  <c r="B13" i="1"/>
  <c r="I31" i="3"/>
  <c r="H31" i="3"/>
  <c r="I29" i="3"/>
  <c r="H29" i="3"/>
  <c r="I27" i="3"/>
  <c r="H27" i="3"/>
  <c r="I25" i="3"/>
  <c r="H25" i="3"/>
  <c r="I23" i="3"/>
  <c r="H23" i="3"/>
  <c r="I21" i="3"/>
  <c r="H21" i="3"/>
  <c r="I19" i="3"/>
  <c r="H19" i="3"/>
  <c r="I17" i="3"/>
  <c r="H17" i="3"/>
  <c r="I15" i="3"/>
  <c r="H15" i="3"/>
  <c r="I13" i="3"/>
  <c r="H13" i="3"/>
  <c r="I11" i="3"/>
  <c r="H11" i="3"/>
  <c r="I9" i="3"/>
  <c r="H9" i="3"/>
  <c r="I7" i="3"/>
  <c r="H7" i="3"/>
  <c r="B1" i="1"/>
  <c r="F3" i="3" l="1"/>
  <c r="I3" i="3"/>
  <c r="I13" i="1"/>
  <c r="B11" i="1" l="1"/>
  <c r="I11" i="1" s="1"/>
  <c r="I161" i="3"/>
  <c r="I173" i="3" s="1"/>
  <c r="B8" i="1" l="1"/>
  <c r="I12" i="5" s="1"/>
  <c r="B12" i="1"/>
  <c r="B19" i="1" s="1"/>
  <c r="C21" i="1"/>
  <c r="I20" i="7" l="1"/>
  <c r="G40" i="7" s="1"/>
  <c r="G19" i="7"/>
  <c r="B21" i="1"/>
  <c r="I12" i="1"/>
  <c r="I19" i="1" s="1"/>
  <c r="I8" i="1"/>
  <c r="G22" i="7" l="1"/>
  <c r="G37" i="7"/>
  <c r="I23" i="7"/>
  <c r="L39" i="7"/>
  <c r="L38" i="7"/>
  <c r="I21" i="1"/>
  <c r="I23" i="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I12" authorId="0" shapeId="0" xr:uid="{00000000-0006-0000-0000-000001000000}">
      <text>
        <r>
          <rPr>
            <sz val="9"/>
            <color indexed="81"/>
            <rFont val="Tahoma"/>
            <family val="2"/>
          </rPr>
          <t>This figure populates from information you enter into the Budget Narrative.</t>
        </r>
      </text>
    </comment>
    <comment ref="E23" authorId="1" shapeId="0" xr:uid="{00000000-0006-0000-0000-000002000000}">
      <text>
        <r>
          <rPr>
            <sz val="9"/>
            <color indexed="81"/>
            <rFont val="Tahoma"/>
            <family val="2"/>
          </rPr>
          <t>This should not be the same as the program director. This person has oversight of the subaward as a whole and will receive fiscal and programmatic reports along with the program director for accountability purposes. (i.e., board president, CEO)</t>
        </r>
      </text>
    </comment>
    <comment ref="P23" authorId="1" shapeId="0" xr:uid="{00000000-0006-0000-0000-000003000000}">
      <text>
        <r>
          <rPr>
            <sz val="9"/>
            <color indexed="81"/>
            <rFont val="Tahoma"/>
            <family val="2"/>
          </rPr>
          <t>This should not be the same as the sponsor/subrecipient contact info. There must be a separate sponsor and program director.</t>
        </r>
      </text>
    </comment>
    <comment ref="E29" authorId="1" shapeId="0" xr:uid="{00000000-0006-0000-0000-000004000000}">
      <text>
        <r>
          <rPr>
            <sz val="9"/>
            <color indexed="81"/>
            <rFont val="Tahoma"/>
            <family val="2"/>
          </rPr>
          <t>Verify this with ADSD if necessary</t>
        </r>
      </text>
    </comment>
    <comment ref="D31" authorId="1" shapeId="0" xr:uid="{00000000-0006-0000-0000-000005000000}">
      <text>
        <r>
          <rPr>
            <sz val="9"/>
            <color indexed="81"/>
            <rFont val="Tahoma"/>
            <family val="2"/>
          </rPr>
          <t xml:space="preserve">This must match the information on record with the State Controller's office. </t>
        </r>
      </text>
    </comment>
    <comment ref="L37" authorId="1" shapeId="0" xr:uid="{00000000-0006-0000-0000-000006000000}">
      <text>
        <r>
          <rPr>
            <b/>
            <sz val="9"/>
            <color indexed="81"/>
            <rFont val="Tahoma"/>
            <family val="2"/>
          </rPr>
          <t>Fixed-fee only applies to Adult Day Care and Homemaker programs. All other programs are categorical unless otherwise directed.</t>
        </r>
        <r>
          <rPr>
            <sz val="9"/>
            <color indexed="81"/>
            <rFont val="Tahoma"/>
            <family val="2"/>
          </rPr>
          <t xml:space="preserve">
Homemaker programs will submit a separate budget for the categorical portion of the award.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Kristi Martin</author>
  </authors>
  <commentList>
    <comment ref="B5" authorId="0" shapeId="0" xr:uid="{00000000-0006-0000-0200-000001000000}">
      <text>
        <r>
          <rPr>
            <sz val="11"/>
            <color indexed="81"/>
            <rFont val="Tahoma"/>
            <family val="2"/>
          </rPr>
          <t>If agency does not use PCN numbers, create a numbering system for employee identification.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kmartin</author>
  </authors>
  <commentList>
    <comment ref="G19" authorId="0" shapeId="0" xr:uid="{00000000-0006-0000-0400-000001000000}">
      <text>
        <r>
          <rPr>
            <sz val="8"/>
            <color indexed="81"/>
            <rFont val="Tahoma"/>
            <family val="2"/>
          </rPr>
          <t xml:space="preserve">(Line 1) This is a calculated field. The amount will automatically copy from the Budget Summary.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B33" authorId="0" shapeId="0" xr:uid="{00000000-0006-0000-0500-000001000000}">
      <text>
        <r>
          <rPr>
            <b/>
            <sz val="9"/>
            <color indexed="81"/>
            <rFont val="Tahoma"/>
            <family val="2"/>
          </rPr>
          <t xml:space="preserve">These boxes are for evidence-based program alerts
</t>
        </r>
      </text>
    </comment>
    <comment ref="G33" authorId="1" shapeId="0" xr:uid="{00000000-0006-0000-0500-000002000000}">
      <text>
        <r>
          <rPr>
            <b/>
            <sz val="9"/>
            <color indexed="81"/>
            <rFont val="Tahoma"/>
            <family val="2"/>
          </rPr>
          <t>For ADC unit definitions</t>
        </r>
      </text>
    </comment>
    <comment ref="H33" authorId="1" shapeId="0" xr:uid="{00000000-0006-0000-0500-000003000000}">
      <text>
        <r>
          <rPr>
            <b/>
            <sz val="9"/>
            <color indexed="81"/>
            <rFont val="Tahoma"/>
            <family val="2"/>
          </rPr>
          <t>For Homemaker unit definition</t>
        </r>
      </text>
    </comment>
    <comment ref="I33" authorId="1" shapeId="0" xr:uid="{00000000-0006-0000-0500-000004000000}">
      <text>
        <r>
          <rPr>
            <b/>
            <sz val="9"/>
            <color indexed="81"/>
            <rFont val="Tahoma"/>
            <family val="2"/>
          </rPr>
          <t>For Transportation unit definition</t>
        </r>
      </text>
    </comment>
  </commentList>
</comments>
</file>

<file path=xl/sharedStrings.xml><?xml version="1.0" encoding="utf-8"?>
<sst xmlns="http://schemas.openxmlformats.org/spreadsheetml/2006/main" count="362" uniqueCount="256">
  <si>
    <t>A.</t>
  </si>
  <si>
    <t>TOTAL</t>
  </si>
  <si>
    <t>PENDING OR SECURED</t>
  </si>
  <si>
    <t xml:space="preserve">Personnel </t>
  </si>
  <si>
    <t>Equipment</t>
  </si>
  <si>
    <t>TOTAL EXPENSE</t>
  </si>
  <si>
    <t>Total Indirect Cost</t>
  </si>
  <si>
    <t>Indirect % of Budget</t>
  </si>
  <si>
    <t>EXPENSE CATEGORY</t>
  </si>
  <si>
    <t xml:space="preserve">Contractual/Consultant </t>
  </si>
  <si>
    <t>Other Expenses</t>
  </si>
  <si>
    <t xml:space="preserve">Indirect </t>
  </si>
  <si>
    <t>Operating</t>
  </si>
  <si>
    <t>Annual Salary</t>
  </si>
  <si>
    <t>% of Time</t>
  </si>
  <si>
    <t xml:space="preserve">Months </t>
  </si>
  <si>
    <t>Amount Requested</t>
  </si>
  <si>
    <t>Fringe Rate</t>
  </si>
  <si>
    <t>Contractual</t>
  </si>
  <si>
    <t>Other</t>
  </si>
  <si>
    <t>Travel/Training</t>
  </si>
  <si>
    <t>ADSD      Funds</t>
  </si>
  <si>
    <t>Administrative Expenses or Federal Indirect Cost Rate (FICR)</t>
  </si>
  <si>
    <t>*Enter total calculation based on type of federal rate selected. There is no formula in this cell.</t>
  </si>
  <si>
    <t>B.</t>
  </si>
  <si>
    <t>Fringe Amount</t>
  </si>
  <si>
    <t>Personnel Costs</t>
  </si>
  <si>
    <t>Fringe Only:</t>
  </si>
  <si>
    <t>Total:</t>
  </si>
  <si>
    <t>Amount:</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</si>
  <si>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</si>
  <si>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</si>
  <si>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</si>
  <si>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</si>
  <si>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</si>
  <si>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</si>
  <si>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</si>
  <si>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</si>
  <si>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</si>
  <si>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</si>
  <si>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TO BE COMPLETED BY</t>
    </r>
    <r>
      <rPr>
        <b/>
        <sz val="10"/>
        <rFont val="Arial"/>
        <family val="2"/>
      </rPr>
      <t xml:space="preserve"> ADSD ONLY</t>
    </r>
  </si>
  <si>
    <t>Application Number:</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</si>
  <si>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</si>
  <si>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</si>
  <si>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</si>
  <si>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</si>
  <si>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</si>
  <si>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</si>
  <si>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</si>
  <si>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</si>
  <si>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</si>
  <si>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</si>
  <si>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</si>
  <si>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</si>
  <si>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</si>
  <si>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Authorized Representative (Print or Type)</t>
  </si>
  <si>
    <t>First Name:</t>
  </si>
  <si>
    <t>Last Name:</t>
  </si>
  <si>
    <t xml:space="preserve">Title: </t>
  </si>
  <si>
    <t>Signature of Authorized Representative</t>
  </si>
  <si>
    <t>Date</t>
  </si>
  <si>
    <t>Subrecipient Contact Information</t>
  </si>
  <si>
    <t>List staff, positions, salaries/rate of pay, fringe rate, percent of direct-service time to be spent on the project and the number of months to calculate the amount requested.</t>
  </si>
  <si>
    <t>Pending</t>
  </si>
  <si>
    <t>B.  Comments regarding budget summary, if applicable.</t>
  </si>
  <si>
    <t>[Enter name of Other Funding, if applicable]</t>
  </si>
  <si>
    <t xml:space="preserve">  1. TYPE OF APPLICATION:</t>
  </si>
  <si>
    <r>
      <t xml:space="preserve"> 2.</t>
    </r>
    <r>
      <rPr>
        <b/>
        <sz val="9"/>
        <rFont val="Arial"/>
        <family val="2"/>
      </rPr>
      <t xml:space="preserve">  </t>
    </r>
    <r>
      <rPr>
        <b/>
        <sz val="10"/>
        <rFont val="Arial"/>
        <family val="2"/>
      </rPr>
      <t>AMOUNT REQUESTED:</t>
    </r>
  </si>
  <si>
    <t xml:space="preserve">  3. TYPE OF ORGANIZATION:</t>
  </si>
  <si>
    <t>For-Profit</t>
  </si>
  <si>
    <t xml:space="preserve">   Non-Profit</t>
  </si>
  <si>
    <t>4. APPLICANT INFORMATION</t>
  </si>
  <si>
    <t>(Only include services that would be ADSD-funded. Examples for various services: ride to medical appointment, ride to social activities, wash dishes, change linens, meal preparation, training, one-on-one counseling, two phone calls per week, grocery shopping, respite care, etc.)</t>
  </si>
  <si>
    <t xml:space="preserve"> (List city, town, county or statewide service areas)</t>
  </si>
  <si>
    <t xml:space="preserve"> (e.g., age 60 and older, rural, minority, frail, homeless, etc.)</t>
  </si>
  <si>
    <t>State Vendor #:</t>
  </si>
  <si>
    <t>PAYMENT ADDRESS (specific to program &amp; the vendor #:)</t>
  </si>
  <si>
    <t>EMPLOYER IDENTIFICATION NUMBER (EIN):</t>
  </si>
  <si>
    <t>DATA UNIVERSAL NUMBERING SYSTEM (DUNS) #:</t>
  </si>
  <si>
    <t xml:space="preserve">   6. TYPE OF SERVICE TO BE FUNDED:</t>
  </si>
  <si>
    <t xml:space="preserve">   7. AREAS TO BE SERVED BY PROJECT:               </t>
  </si>
  <si>
    <t xml:space="preserve">   8. PRIORITY  POPULATIONS:</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</si>
  <si>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</si>
  <si>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</si>
  <si>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</si>
  <si>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</si>
  <si>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</si>
  <si>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</si>
  <si>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</si>
  <si>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</si>
  <si>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</si>
  <si>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</si>
  <si>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</si>
  <si>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</si>
  <si>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</si>
  <si>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</si>
  <si>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</si>
  <si>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</si>
  <si>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</si>
  <si>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</si>
  <si>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</si>
  <si>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</si>
  <si>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</si>
  <si>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</si>
  <si>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</si>
  <si>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</si>
  <si>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</si>
  <si>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</si>
  <si>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</si>
  <si>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</si>
  <si>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</si>
  <si>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</si>
  <si>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</si>
  <si>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</si>
  <si>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Projected Output Measures</t>
  </si>
  <si>
    <t>Agency/Organization Name:</t>
  </si>
  <si>
    <r>
      <t xml:space="preserve">Unit of Service </t>
    </r>
    <r>
      <rPr>
        <b/>
        <u/>
        <sz val="10"/>
        <rFont val="Arial"/>
        <family val="2"/>
      </rPr>
      <t>definition</t>
    </r>
    <r>
      <rPr>
        <b/>
        <sz val="10"/>
        <rFont val="Arial"/>
        <family val="2"/>
      </rPr>
      <t xml:space="preserve"> as shown in the ADSD Service Specification* that will be used for your project:</t>
    </r>
  </si>
  <si>
    <t>Unit of Service definition (a):</t>
  </si>
  <si>
    <t>Rate for Unit of Service (Fixed Fee ONLY)</t>
  </si>
  <si>
    <t>Unit of Service definition (b, if applicable):</t>
  </si>
  <si>
    <r>
      <rPr>
        <b/>
        <i/>
        <sz val="9"/>
        <color indexed="10"/>
        <rFont val="Arial"/>
        <family val="2"/>
      </rPr>
      <t xml:space="preserve">Note: </t>
    </r>
    <r>
      <rPr>
        <b/>
        <i/>
        <sz val="9"/>
        <rFont val="Arial"/>
        <family val="2"/>
      </rPr>
      <t>Shaded areas are calculated fields that will automatically complete when all application data is entered.</t>
    </r>
  </si>
  <si>
    <t>ADSD Funding</t>
  </si>
  <si>
    <t>1.</t>
  </si>
  <si>
    <t>Funds Requested from ADSD</t>
  </si>
  <si>
    <t>Total Funds (ADSD and Match, as applicable)</t>
  </si>
  <si>
    <t>2.</t>
  </si>
  <si>
    <t>Number of Unduplicated Clients</t>
  </si>
  <si>
    <t>3.</t>
  </si>
  <si>
    <t>Cost per Client (ADSD)</t>
  </si>
  <si>
    <t>Cost per Client (ADSD and Match)</t>
  </si>
  <si>
    <t>4.</t>
  </si>
  <si>
    <t>Number of Clients Below Poverty</t>
  </si>
  <si>
    <t>5.</t>
  </si>
  <si>
    <t>Number of Clients in a Minority Group</t>
  </si>
  <si>
    <t>6.</t>
  </si>
  <si>
    <t>Number of Clients Living in a Rural Setting</t>
  </si>
  <si>
    <t>7.</t>
  </si>
  <si>
    <t>Number of Clients w/Limited English</t>
  </si>
  <si>
    <t>8.</t>
  </si>
  <si>
    <t>Number of Clients in a Specific Age Range</t>
  </si>
  <si>
    <t>60-69</t>
  </si>
  <si>
    <t>70-79</t>
  </si>
  <si>
    <t>80-89</t>
  </si>
  <si>
    <t>90 and Older</t>
  </si>
  <si>
    <t>Total Number of Clients in Age Range</t>
  </si>
  <si>
    <t>9.</t>
  </si>
  <si>
    <t>Number of Units of Service (a)</t>
  </si>
  <si>
    <t># of sessions completed based on the fidelity of the evidence-based program</t>
  </si>
  <si>
    <t>Number of Units of Service (b, if applicable)</t>
  </si>
  <si>
    <t>10.</t>
  </si>
  <si>
    <t>Categorical Cost per Unit of Service</t>
  </si>
  <si>
    <t>Fixed-Fee Cost Per Unit (a)</t>
  </si>
  <si>
    <t>Fixed-Fee Cost Per Unit (b, if applicable)</t>
  </si>
  <si>
    <t>Total Cost per Unit (ADSD and Match)</t>
  </si>
  <si>
    <t>11.</t>
  </si>
  <si>
    <t>Number of Caregivers</t>
  </si>
  <si>
    <t>12.</t>
  </si>
  <si>
    <t>Number of Resource &amp; Service Navigation Clients</t>
  </si>
  <si>
    <t>13.</t>
  </si>
  <si>
    <t>Number of Volunteers or Caregivers</t>
  </si>
  <si>
    <t>14.</t>
  </si>
  <si>
    <t>Lander</t>
  </si>
  <si>
    <t>Carson City</t>
  </si>
  <si>
    <t>Lincoln</t>
  </si>
  <si>
    <t>Churchill</t>
  </si>
  <si>
    <t>Lyon</t>
  </si>
  <si>
    <t>Clark</t>
  </si>
  <si>
    <t>Mineral</t>
  </si>
  <si>
    <t>Douglas</t>
  </si>
  <si>
    <t>Nye</t>
  </si>
  <si>
    <t>Elko</t>
  </si>
  <si>
    <t>Pershing</t>
  </si>
  <si>
    <t>Esmeralda</t>
  </si>
  <si>
    <t>Storey</t>
  </si>
  <si>
    <t>Eureka</t>
  </si>
  <si>
    <t>Washoe</t>
  </si>
  <si>
    <t xml:space="preserve">Total Number of Clients </t>
  </si>
  <si>
    <t>Humboldt</t>
  </si>
  <si>
    <t>White Pine</t>
  </si>
  <si>
    <t>ADSD Unit of Service and Fixed-Fee information is available on the Division's website (below) 
or by contacting a Resource Development Specialist in any Division office.</t>
  </si>
  <si>
    <t>http://adsd.nv.gov/Programs/Grant/ServSpecs/Documents/</t>
  </si>
  <si>
    <t>http://adsd.nv.gov/uploadedFiles/agingnvgov/content/Programs/Grant/Fixed-FeeRates.pdf</t>
  </si>
  <si>
    <t>List equipment to purchase or lease costing $5,000 or more, and justify these expenditures.  Also list any computers or computer-related equipment to be purchased regardless of cost.    Equipment costing less than $5,000 should be listed under Operating. Justify these items.</t>
  </si>
  <si>
    <r>
      <t xml:space="preserve">10. SUMMARIZE SERVICES to be provided, </t>
    </r>
    <r>
      <rPr>
        <b/>
        <sz val="10"/>
        <color indexed="60"/>
        <rFont val="Arial"/>
        <family val="2"/>
      </rPr>
      <t>specific to this proposal</t>
    </r>
    <r>
      <rPr>
        <b/>
        <sz val="10"/>
        <rFont val="Arial"/>
        <family val="2"/>
      </rPr>
      <t>, if funds are awarded: (Use Bullets)</t>
    </r>
  </si>
  <si>
    <r>
      <t>11</t>
    </r>
    <r>
      <rPr>
        <sz val="8"/>
        <rFont val="Arial"/>
        <family val="2"/>
      </rPr>
      <t>. TO THE BEST OF MY KNOWLEDGE AND BELIEF, ALL INFORMATION IN THIS APPLICATION IS TRUE AND CORRECT. THE DOCUMENT HAS BEEN DULY AUTHORIZED BY THE GOVERNING BODY OF THE APPLICANT AND THE APPLICANT WILL COMPLY WITH THE ATTACHED ASSURANCES IF THE ASSISTANCE IS AWARDED.</t>
    </r>
  </si>
  <si>
    <t xml:space="preserve">   9. TYPE OF SUBAWARD:</t>
  </si>
  <si>
    <t>Subaward &amp; Service Type:</t>
  </si>
  <si>
    <t>Identify and justify other direct expenditures that cannot be identified within another category, such as audit costs, dues, other insurance, printing and promotional costs, etc. Requested funding must be for this specific proposed program. If cost allocating an expense across multiple programs and sources, provide an explanation and calculation for the portion included here.</t>
  </si>
  <si>
    <t>Include any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</si>
  <si>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D.  List potential amounts and sources of program income (required); and describe if the project plans to have a sliding fee scale or voluntary contributions.</t>
  </si>
  <si>
    <t/>
  </si>
  <si>
    <t xml:space="preserve"> </t>
  </si>
  <si>
    <t>Check box if address is the same as Subrecipient Address</t>
  </si>
  <si>
    <t>Unhide the additional rows if necessary</t>
  </si>
  <si>
    <t>Enter Description(s) Below:</t>
  </si>
  <si>
    <t>Type of Subaward and Service:</t>
  </si>
  <si>
    <t>VOLUNTEER OR RESPITE-FUNDED SERVICES  - Complete # 12 below</t>
  </si>
  <si>
    <t>AGING AND DISABILITY RESOURCE CENTERS - Complete # 13 and 14 below</t>
  </si>
  <si>
    <t>Number of Estimated Clients by County:</t>
  </si>
  <si>
    <t>Rate for Unit of Service (Fixed Fee ADC ONLY)</t>
  </si>
  <si>
    <t>If yes:</t>
  </si>
  <si>
    <r>
      <t>(1)</t>
    </r>
    <r>
      <rPr>
        <b/>
        <sz val="7"/>
        <rFont val="Times New Roman"/>
        <family val="1"/>
      </rPr>
      <t xml:space="preserve">  </t>
    </r>
    <r>
      <rPr>
        <b/>
        <sz val="12"/>
        <rFont val="Arial"/>
        <family val="2"/>
      </rPr>
      <t xml:space="preserve">How many people are on the waiting list?  </t>
    </r>
    <r>
      <rPr>
        <sz val="12"/>
        <rFont val="Arial"/>
        <family val="2"/>
      </rPr>
      <t>     </t>
    </r>
  </si>
  <si>
    <r>
      <t>(3)</t>
    </r>
    <r>
      <rPr>
        <b/>
        <sz val="7"/>
        <rFont val="Times New Roman"/>
        <family val="1"/>
      </rPr>
      <t xml:space="preserve">  </t>
    </r>
    <r>
      <rPr>
        <b/>
        <sz val="12"/>
        <rFont val="Arial"/>
        <family val="2"/>
      </rPr>
      <t xml:space="preserve">What is the average time spent on the waitlist? </t>
    </r>
    <r>
      <rPr>
        <sz val="12"/>
        <rFont val="Arial"/>
        <family val="2"/>
      </rPr>
      <t>     </t>
    </r>
  </si>
  <si>
    <t>Enter response:</t>
  </si>
  <si>
    <t>Is there a waiting list for this service?</t>
  </si>
  <si>
    <t>Enter an X below:</t>
  </si>
  <si>
    <t>1. Agency will request funding as monthly or quarterly reimbursements.    - OR-</t>
  </si>
  <si>
    <t>2. Agency requires advance, monthly payments. Checking this box indicates that the agency is unable to function on a reimbursement basis.</t>
  </si>
  <si>
    <t>Subaward funding will be disbursed as reimbursements. If your agency cannot administer the service with reimbursed funding, a request for advance payments is necessary and the justification must be approved by ADSD. Please choose one of the following:</t>
  </si>
  <si>
    <t xml:space="preserve">    Governmental</t>
  </si>
  <si>
    <r>
      <t>(2)</t>
    </r>
    <r>
      <rPr>
        <b/>
        <sz val="7"/>
        <rFont val="Times New Roman"/>
        <family val="1"/>
      </rPr>
      <t xml:space="preserve">  </t>
    </r>
    <r>
      <rPr>
        <b/>
        <sz val="12"/>
        <rFont val="Arial"/>
        <family val="2"/>
      </rPr>
      <t>How many have been assessed as eligible?</t>
    </r>
  </si>
  <si>
    <t>Choose one subaward type from this drop down menu:</t>
  </si>
  <si>
    <t xml:space="preserve">   If you selected #2, thoroughly explain and justify the need for advance payments below for ADSD consideration. </t>
  </si>
  <si>
    <t>FICR Calculation:</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</si>
  <si>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t>
    </r>
  </si>
  <si>
    <t>Choose ONE type of rate according to funding source and provide calculation or explanations:</t>
  </si>
  <si>
    <t>http://adsd.nv.gov/uploadedFiles/agingnvgov/content/Programs/Grant/FiscalRequirements.pdf</t>
  </si>
  <si>
    <r>
      <t xml:space="preserve">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must be adequately described and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Administrative expenses do not apply to equipment or fixed-fee subawards. Reference the Requirements and Procedures for Grant Programs (RPGPs) GR - 20*.</t>
    </r>
  </si>
  <si>
    <t>*RPGPs:</t>
  </si>
  <si>
    <r>
      <t xml:space="preserve">State Funding: </t>
    </r>
    <r>
      <rPr>
        <b/>
        <sz val="12"/>
        <rFont val="Arial"/>
        <family val="2"/>
      </rPr>
      <t xml:space="preserve">8% </t>
    </r>
    <r>
      <rPr>
        <sz val="12"/>
        <rFont val="Arial"/>
        <family val="2"/>
      </rPr>
      <t>(ILG, State Volunteer, State Transportation funding)</t>
    </r>
  </si>
  <si>
    <r>
      <t xml:space="preserve">Federal Funding: </t>
    </r>
    <r>
      <rPr>
        <b/>
        <sz val="12"/>
        <rFont val="Arial"/>
        <family val="2"/>
      </rPr>
      <t>10%</t>
    </r>
    <r>
      <rPr>
        <sz val="12"/>
        <rFont val="Arial"/>
        <family val="2"/>
      </rPr>
      <t xml:space="preserve"> of Modified Direct Costs (maximum allowable rate)</t>
    </r>
  </si>
  <si>
    <r>
      <t xml:space="preserve">PATTERN BOXES ARE FORMULA DRIVEN; </t>
    </r>
    <r>
      <rPr>
        <u/>
        <sz val="14"/>
        <color rgb="FFC00000"/>
        <rFont val="Arial"/>
        <family val="2"/>
      </rPr>
      <t>Enter info in orange cells.</t>
    </r>
  </si>
  <si>
    <t>A. FUNDING SOURCES</t>
  </si>
  <si>
    <t>Please note: This tab is not protected.
Be careful not to delete or 
overwrite formulas.</t>
  </si>
  <si>
    <t>Expand row heights as necessary to show your entire response.</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</si>
  <si>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</si>
  <si>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Secured</t>
  </si>
  <si>
    <t>N/A</t>
  </si>
  <si>
    <r>
      <t xml:space="preserve">Under age 60 </t>
    </r>
    <r>
      <rPr>
        <i/>
        <sz val="8"/>
        <color rgb="FFCC3300"/>
        <rFont val="Arial"/>
        <family val="2"/>
      </rPr>
      <t>(Title III-E funding only)</t>
    </r>
  </si>
  <si>
    <t>New Applicant or Type of Service</t>
  </si>
  <si>
    <t>(One service per application unless otherwise directed, e.g., transportation, respite, event, etc.)</t>
  </si>
  <si>
    <t>Subaward #:</t>
  </si>
  <si>
    <t>Continuation of ADSD Subaward</t>
  </si>
  <si>
    <t>* Match - please check with your ADSD representative to inquire about match requirements.</t>
  </si>
  <si>
    <t xml:space="preserve">   5. SOURCE FOR FUNDING:         </t>
  </si>
  <si>
    <t>ADSD may pre-fill this box, or will advise on the funding source.</t>
  </si>
  <si>
    <t>SUBRECIPIENT</t>
  </si>
  <si>
    <t>Total Program Budget</t>
  </si>
  <si>
    <t>ADSD Percent of Program Budget</t>
  </si>
  <si>
    <t>Provide a breakdown of the type of fringe benefits provided, such as health insurance, Medicare, FICA, worker's compensation, retirement, etc.  -AND-
Briefly describe duties as they relate to the funding proposal. Expand rows as needed.</t>
  </si>
  <si>
    <t xml:space="preserve">Explain the need and/or purpose for the contractual or consultant service. Only include costs for which there is a written agreement or contract. Identify and justify these costs. Provide calculations. </t>
  </si>
  <si>
    <t>Use the federal rate. If state funds are used, the rate may need to be reduced to 8 %</t>
  </si>
  <si>
    <r>
      <t xml:space="preserve">PROPOSED BUDGET NARRATIVE
</t>
    </r>
    <r>
      <rPr>
        <i/>
        <sz val="16"/>
        <rFont val="Arial"/>
        <family val="2"/>
      </rPr>
      <t>Short Form Subaward Application - Emergency Requests</t>
    </r>
  </si>
  <si>
    <t>MATCH - N/A</t>
  </si>
  <si>
    <r>
      <t xml:space="preserve">PROPOSED BUDGET SUMMARY 
</t>
    </r>
    <r>
      <rPr>
        <i/>
        <sz val="16"/>
        <rFont val="Arial"/>
        <family val="2"/>
      </rPr>
      <t>Short Form Subaward Application</t>
    </r>
    <r>
      <rPr>
        <b/>
        <sz val="16"/>
        <rFont val="Arial"/>
        <family val="2"/>
      </rPr>
      <t xml:space="preserve"> </t>
    </r>
    <r>
      <rPr>
        <i/>
        <sz val="16"/>
        <rFont val="Arial"/>
        <family val="2"/>
      </rPr>
      <t>- Emergency Requests</t>
    </r>
  </si>
  <si>
    <t>Identify staff who will travel, the purpose, frequency and projected costs. Utilize GSA rates (www.gsa.gov) for travel unless the organization's policies specify lower rates for these expenses.  Out-of-state travel or non-standard fares require special justification. Provide calculations and justification. Expand rows as needed.</t>
  </si>
  <si>
    <t>TBD (ADSD)</t>
  </si>
  <si>
    <r>
      <rPr>
        <b/>
        <i/>
        <sz val="12"/>
        <color indexed="30"/>
        <rFont val="Arial"/>
        <family val="2"/>
      </rPr>
      <t xml:space="preserve">Nevada Aging and Disability Services Division (ADSD)
</t>
    </r>
    <r>
      <rPr>
        <b/>
        <i/>
        <sz val="12"/>
        <color indexed="8"/>
        <rFont val="Arial"/>
        <family val="2"/>
      </rPr>
      <t>Application for Subaward - Short Form - Emergency Requests</t>
    </r>
    <r>
      <rPr>
        <b/>
        <i/>
        <sz val="12"/>
        <rFont val="Arial"/>
        <family val="2"/>
      </rPr>
      <t xml:space="preserve">
</t>
    </r>
    <r>
      <rPr>
        <i/>
        <sz val="10"/>
        <rFont val="Arial"/>
        <family val="2"/>
      </rPr>
      <t>To be used only with ADSD approval</t>
    </r>
  </si>
  <si>
    <t>Answer each of the following questions.</t>
  </si>
  <si>
    <t>Please note: This tab is not protected to mitigate possible formatting issues for narratives. Be careful not to delete existing text.</t>
  </si>
  <si>
    <t>If fully funded, how many new clients would this funding help you serve?</t>
  </si>
  <si>
    <t>If fully funded, how many additional units of service would this funding help you serve?</t>
  </si>
  <si>
    <t>Service levels - Please answer the following questions:</t>
  </si>
  <si>
    <t>Comments?</t>
  </si>
  <si>
    <t>If this request is for nutrition funding to support home-delivered meals, please list the # of additional congregate clients that are being served home-delivered meals or through drive-up services:</t>
  </si>
  <si>
    <t>Funding request must be related to your agency's COVID-19 response. Thoroughly explain the need for this funding: (Expand rows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</si>
</sst>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75"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sz val="12"/>
      <color rgb="FFC00000"/>
      <name val="Arial"/>
      <family val="2"/>
    </font>
    <font>
      <i/>
      <sz val="12"/>
      <color theme="1"/>
      <name val="Arial"/>
      <family val="2"/>
    </font>
    <font>
      <b/>
      <i/>
      <u/>
      <sz val="12"/>
      <color rgb="FFC00000"/>
      <name val="Arial"/>
      <family val="2"/>
    </font>
    <font>
      <sz val="10"/>
      <name val="Arial"/>
      <family val="2"/>
    </font>
    <font>
      <b/>
      <sz val="10"/>
      <name val="Arial"/>
      <family val="2"/>
    </font>
    <font>
      <b/>
      <i/>
      <sz val="12"/>
      <color indexed="30"/>
      <name val="Arial"/>
      <family val="2"/>
    </font>
    <font>
      <b/>
      <i/>
      <sz val="12"/>
      <color indexed="8"/>
      <name val="Arial"/>
      <family val="2"/>
    </font>
    <font>
      <b/>
      <sz val="13.5"/>
      <name val="Arial"/>
      <family val="2"/>
    </font>
    <font>
      <b/>
      <sz val="9"/>
      <name val="Arial"/>
      <family val="2"/>
    </font>
    <font>
      <i/>
      <sz val="10"/>
      <name val="Arial"/>
      <family val="2"/>
    </font>
    <font>
      <b/>
      <sz val="8"/>
      <name val="Arial"/>
      <family val="2"/>
    </font>
    <font>
      <i/>
      <sz val="8"/>
      <name val="Arial"/>
      <family val="2"/>
    </font>
    <font>
      <sz val="10"/>
      <color theme="1"/>
      <name val="Arial"/>
      <family val="2"/>
    </font>
    <font>
      <b/>
      <sz val="11"/>
      <name val="Arial"/>
      <family val="2"/>
    </font>
    <font>
      <i/>
      <sz val="11"/>
      <name val="Arial"/>
      <family val="2"/>
    </font>
    <font>
      <b/>
      <sz val="10"/>
      <color indexed="60"/>
      <name val="Arial"/>
      <family val="2"/>
    </font>
    <font>
      <u/>
      <sz val="10"/>
      <color indexed="12"/>
      <name val="Arial"/>
      <family val="2"/>
    </font>
    <font>
      <u/>
      <sz val="8"/>
      <color indexed="12"/>
      <name val="Arial"/>
      <family val="2"/>
    </font>
    <font>
      <sz val="8"/>
      <name val="Arial"/>
      <family val="2"/>
    </font>
    <font>
      <sz val="9"/>
      <color indexed="81"/>
      <name val="Tahoma"/>
      <family val="2"/>
    </font>
    <font>
      <b/>
      <sz val="9"/>
      <color indexed="81"/>
      <name val="Tahoma"/>
      <family val="2"/>
    </font>
    <font>
      <b/>
      <sz val="9"/>
      <color indexed="10"/>
      <name val="Arial"/>
      <family val="2"/>
    </font>
    <font>
      <b/>
      <sz val="10"/>
      <color indexed="10"/>
      <name val="Arial"/>
      <family val="2"/>
    </font>
    <font>
      <b/>
      <sz val="10"/>
      <color rgb="FFFF0000"/>
      <name val="Arial"/>
      <family val="2"/>
    </font>
    <font>
      <b/>
      <i/>
      <sz val="9.5"/>
      <color rgb="FF00B050"/>
      <name val="Arial"/>
      <family val="2"/>
    </font>
    <font>
      <b/>
      <u/>
      <sz val="10"/>
      <name val="Arial"/>
      <family val="2"/>
    </font>
    <font>
      <b/>
      <sz val="10"/>
      <color rgb="FF00B050"/>
      <name val="Arial"/>
      <family val="2"/>
    </font>
    <font>
      <b/>
      <i/>
      <sz val="9"/>
      <name val="Arial"/>
      <family val="2"/>
    </font>
    <font>
      <b/>
      <i/>
      <sz val="9"/>
      <color indexed="10"/>
      <name val="Arial"/>
      <family val="2"/>
    </font>
    <font>
      <b/>
      <sz val="9"/>
      <color rgb="FFFF0000"/>
      <name val="Arial"/>
      <family val="2"/>
    </font>
    <font>
      <b/>
      <sz val="10"/>
      <color rgb="FFC00000"/>
      <name val="Arial"/>
      <family val="2"/>
    </font>
    <font>
      <sz val="8"/>
      <color indexed="81"/>
      <name val="Tahoma"/>
      <family val="2"/>
    </font>
    <font>
      <i/>
      <sz val="16"/>
      <name val="Arial"/>
      <family val="2"/>
    </font>
    <font>
      <sz val="11"/>
      <color indexed="81"/>
      <name val="Tahoma"/>
      <family val="2"/>
    </font>
    <font>
      <sz val="14"/>
      <color theme="0"/>
      <name val="Times New Roman"/>
      <family val="1"/>
    </font>
    <font>
      <u/>
      <sz val="14"/>
      <color rgb="FFC00000"/>
      <name val="Arial"/>
      <family val="2"/>
    </font>
    <font>
      <b/>
      <sz val="12"/>
      <color rgb="FF000000"/>
      <name val="Arial"/>
      <family val="2"/>
    </font>
    <font>
      <b/>
      <sz val="7"/>
      <name val="Times New Roman"/>
      <family val="1"/>
    </font>
    <font>
      <sz val="12"/>
      <color rgb="FF000000"/>
      <name val="Arial"/>
      <family val="2"/>
    </font>
    <font>
      <b/>
      <sz val="16"/>
      <color rgb="FFC00000"/>
      <name val="Arial"/>
      <family val="2"/>
    </font>
    <font>
      <u/>
      <sz val="12"/>
      <color indexed="12"/>
      <name val="Arial"/>
      <family val="2"/>
    </font>
    <font>
      <b/>
      <sz val="14"/>
      <color rgb="FFC00000"/>
      <name val="Arial"/>
      <family val="2"/>
    </font>
    <font>
      <b/>
      <sz val="18"/>
      <color rgb="FFC00000"/>
      <name val="Times New Roman"/>
      <family val="1"/>
    </font>
    <font>
      <sz val="16"/>
      <color rgb="FFC00000"/>
      <name val="Times New Roman"/>
      <family val="1"/>
    </font>
    <font>
      <i/>
      <sz val="8"/>
      <color rgb="FFCC3300"/>
      <name val="Arial"/>
      <family val="2"/>
    </font>
    <font>
      <sz val="9"/>
      <name val="Arial"/>
      <family val="2"/>
    </font>
  </fonts>
  <fills count="17">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8E8E8"/>
        <bgColor indexed="64"/>
      </patternFill>
    </fill>
    <fill>
      <patternFill patternType="lightUp"/>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s>
  <borders count="146">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style="medium">
        <color indexed="64"/>
      </right>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top style="medium">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medium">
        <color theme="1"/>
      </top>
      <bottom/>
      <diagonal/>
    </border>
    <border>
      <left/>
      <right/>
      <top style="medium">
        <color theme="1"/>
      </top>
      <bottom style="thin">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right/>
      <top style="medium">
        <color indexed="64"/>
      </top>
      <bottom style="thin">
        <color theme="1"/>
      </bottom>
      <diagonal/>
    </border>
    <border>
      <left style="medium">
        <color theme="1"/>
      </left>
      <right/>
      <top style="medium">
        <color indexed="64"/>
      </top>
      <bottom style="thin">
        <color theme="1"/>
      </bottom>
      <diagonal/>
    </border>
    <border>
      <left/>
      <right style="medium">
        <color indexed="64"/>
      </right>
      <top style="medium">
        <color indexed="64"/>
      </top>
      <bottom style="thin">
        <color theme="1"/>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right/>
      <top style="thin">
        <color theme="1"/>
      </top>
      <bottom style="thin">
        <color indexed="64"/>
      </bottom>
      <diagonal/>
    </border>
    <border>
      <left/>
      <right/>
      <top style="thin">
        <color theme="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theme="1"/>
      </left>
      <right/>
      <top style="thin">
        <color theme="1"/>
      </top>
      <bottom style="thin">
        <color indexed="64"/>
      </bottom>
      <diagonal/>
    </border>
    <border>
      <left/>
      <right style="medium">
        <color indexed="64"/>
      </right>
      <top style="thin">
        <color theme="1"/>
      </top>
      <bottom style="thin">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s>
  <cellStyleXfs count="10">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2" fillId="0" borderId="0"/>
    <xf numFmtId="44" fontId="32" fillId="0" borderId="0" applyFont="0" applyFill="0" applyBorder="0" applyAlignment="0" applyProtection="0"/>
    <xf numFmtId="0" fontId="45" fillId="0" borderId="0" applyNumberFormat="0" applyFill="0" applyBorder="0" applyAlignment="0" applyProtection="0">
      <alignment vertical="top"/>
      <protection locked="0"/>
    </xf>
    <xf numFmtId="43" fontId="32" fillId="0" borderId="0" applyFont="0" applyFill="0" applyBorder="0" applyAlignment="0" applyProtection="0"/>
    <xf numFmtId="44" fontId="1" fillId="0" borderId="0" applyFont="0" applyFill="0" applyBorder="0" applyAlignment="0" applyProtection="0"/>
  </cellStyleXfs>
  <cellXfs count="745">
    <xf numFmtId="0" fontId="0" fillId="0" borderId="0" xfId="0"/>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10" fontId="2" fillId="0" borderId="10" xfId="3" applyNumberFormat="1" applyFont="1" applyBorder="1" applyAlignment="1" applyProtection="1">
      <alignment horizontal="center" vertical="center" wrapText="1"/>
      <protection locked="0"/>
    </xf>
    <xf numFmtId="0" fontId="2" fillId="0" borderId="11" xfId="2" applyFont="1" applyBorder="1" applyAlignment="1" applyProtection="1">
      <alignment horizontal="lef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2" fillId="0" borderId="0" xfId="0" applyFont="1"/>
    <xf numFmtId="0" fontId="0" fillId="0" borderId="2" xfId="0" applyBorder="1"/>
    <xf numFmtId="0" fontId="3" fillId="0" borderId="39" xfId="0" applyFont="1" applyBorder="1" applyAlignment="1">
      <alignment horizontal="center" vertical="center" wrapText="1"/>
    </xf>
    <xf numFmtId="0" fontId="3" fillId="0" borderId="0" xfId="0" applyFont="1"/>
    <xf numFmtId="0" fontId="6" fillId="0" borderId="0" xfId="0" applyFont="1"/>
    <xf numFmtId="0" fontId="0" fillId="0" borderId="1" xfId="0" applyBorder="1"/>
    <xf numFmtId="0" fontId="42" fillId="0" borderId="39" xfId="0" applyFont="1" applyBorder="1" applyAlignment="1" applyProtection="1">
      <alignment horizontal="center" vertical="center" wrapText="1"/>
      <protection locked="0"/>
    </xf>
    <xf numFmtId="0" fontId="33" fillId="0" borderId="17" xfId="5" applyFont="1" applyBorder="1" applyAlignment="1">
      <alignment horizontal="left" vertical="center" wrapText="1"/>
    </xf>
    <xf numFmtId="0" fontId="38" fillId="0" borderId="19" xfId="5" applyFont="1" applyBorder="1" applyAlignment="1">
      <alignment vertical="center" wrapText="1"/>
    </xf>
    <xf numFmtId="0" fontId="32" fillId="0" borderId="0" xfId="5"/>
    <xf numFmtId="0" fontId="38" fillId="0" borderId="19" xfId="5" applyFont="1" applyBorder="1" applyAlignment="1">
      <alignment horizontal="center" vertical="center" wrapText="1"/>
    </xf>
    <xf numFmtId="0" fontId="38" fillId="0" borderId="0" xfId="5" applyFont="1" applyAlignment="1">
      <alignment horizontal="center" vertical="center" wrapText="1"/>
    </xf>
    <xf numFmtId="0" fontId="32" fillId="0" borderId="0" xfId="5" applyAlignment="1">
      <alignment horizontal="left" vertical="center" wrapText="1"/>
    </xf>
    <xf numFmtId="0" fontId="32" fillId="11" borderId="0" xfId="5" applyFill="1" applyAlignment="1">
      <alignment horizontal="left" vertical="center" wrapText="1"/>
    </xf>
    <xf numFmtId="0" fontId="32" fillId="11" borderId="19" xfId="5" applyFill="1" applyBorder="1" applyAlignment="1">
      <alignment horizontal="left" vertical="center" wrapText="1"/>
    </xf>
    <xf numFmtId="0" fontId="33" fillId="11" borderId="0" xfId="5" applyFont="1" applyFill="1" applyAlignment="1">
      <alignment horizontal="center" vertical="center" wrapText="1"/>
    </xf>
    <xf numFmtId="0" fontId="32" fillId="11" borderId="0" xfId="5" applyFill="1" applyAlignment="1">
      <alignment horizontal="center" vertical="center" wrapText="1"/>
    </xf>
    <xf numFmtId="0" fontId="33" fillId="11" borderId="20" xfId="5" applyFont="1" applyFill="1" applyBorder="1" applyAlignment="1">
      <alignment horizontal="center" vertical="center" wrapText="1"/>
    </xf>
    <xf numFmtId="0" fontId="32" fillId="11" borderId="0" xfId="5" applyFill="1" applyAlignment="1">
      <alignment vertical="center" wrapText="1"/>
    </xf>
    <xf numFmtId="0" fontId="32" fillId="11" borderId="20" xfId="5" applyFill="1" applyBorder="1" applyAlignment="1">
      <alignment horizontal="center" vertical="center" wrapText="1"/>
    </xf>
    <xf numFmtId="0" fontId="32" fillId="11" borderId="3" xfId="5" applyFill="1" applyBorder="1" applyAlignment="1">
      <alignment horizontal="right" vertical="center" wrapText="1"/>
    </xf>
    <xf numFmtId="0" fontId="32" fillId="11" borderId="3" xfId="5" applyFill="1" applyBorder="1" applyAlignment="1">
      <alignment horizontal="left" vertical="center" wrapText="1"/>
    </xf>
    <xf numFmtId="0" fontId="32" fillId="11" borderId="7" xfId="5" applyFill="1" applyBorder="1" applyAlignment="1">
      <alignment horizontal="center" vertical="center" wrapText="1"/>
    </xf>
    <xf numFmtId="0" fontId="32" fillId="0" borderId="0" xfId="5" applyAlignment="1">
      <alignment horizontal="center" vertical="center" wrapText="1"/>
    </xf>
    <xf numFmtId="0" fontId="33" fillId="0" borderId="2" xfId="5" applyFont="1" applyBorder="1" applyAlignment="1">
      <alignment horizontal="left" vertical="center" wrapText="1"/>
    </xf>
    <xf numFmtId="0" fontId="33" fillId="0" borderId="0" xfId="5" applyFont="1" applyAlignment="1">
      <alignment horizontal="left" vertical="center" wrapText="1"/>
    </xf>
    <xf numFmtId="0" fontId="38" fillId="0" borderId="20" xfId="5" applyFont="1" applyBorder="1" applyAlignment="1">
      <alignment horizontal="center" vertical="center" wrapText="1"/>
    </xf>
    <xf numFmtId="0" fontId="0" fillId="0" borderId="19" xfId="0" applyBorder="1"/>
    <xf numFmtId="0" fontId="0" fillId="0" borderId="20" xfId="0" applyBorder="1"/>
    <xf numFmtId="0" fontId="32" fillId="0" borderId="20" xfId="5" applyBorder="1" applyAlignment="1">
      <alignment horizontal="center" vertical="center" wrapText="1"/>
    </xf>
    <xf numFmtId="0" fontId="32" fillId="0" borderId="20" xfId="5" applyBorder="1" applyAlignment="1">
      <alignment horizontal="left" vertical="center" wrapText="1"/>
    </xf>
    <xf numFmtId="0" fontId="32" fillId="0" borderId="19" xfId="5" applyBorder="1" applyAlignment="1">
      <alignment horizontal="left" vertical="center" wrapText="1"/>
    </xf>
    <xf numFmtId="0" fontId="32" fillId="0" borderId="20" xfId="5" applyBorder="1" applyAlignment="1">
      <alignment vertical="center" wrapText="1"/>
    </xf>
    <xf numFmtId="0" fontId="32" fillId="0" borderId="18" xfId="5" applyBorder="1" applyAlignment="1">
      <alignment horizontal="left" vertical="center" wrapText="1"/>
    </xf>
    <xf numFmtId="0" fontId="32" fillId="0" borderId="3" xfId="5" applyBorder="1" applyAlignment="1">
      <alignment horizontal="left" vertical="center" wrapText="1"/>
    </xf>
    <xf numFmtId="0" fontId="32" fillId="0" borderId="7" xfId="5" applyBorder="1" applyAlignment="1">
      <alignment horizontal="left" vertical="center" wrapText="1"/>
    </xf>
    <xf numFmtId="166" fontId="32" fillId="0" borderId="3" xfId="5" applyNumberFormat="1" applyBorder="1" applyAlignment="1">
      <alignment horizontal="center" vertical="center" wrapText="1"/>
    </xf>
    <xf numFmtId="166" fontId="32" fillId="0" borderId="7" xfId="5" applyNumberFormat="1" applyBorder="1" applyAlignment="1">
      <alignment horizontal="center" vertical="center" wrapText="1"/>
    </xf>
    <xf numFmtId="0" fontId="33" fillId="0" borderId="19" xfId="5" applyFont="1" applyBorder="1" applyAlignment="1">
      <alignment horizontal="left" vertical="center" wrapText="1"/>
    </xf>
    <xf numFmtId="0" fontId="33" fillId="0" borderId="0" xfId="5" applyFont="1" applyAlignment="1">
      <alignment horizontal="center" wrapText="1"/>
    </xf>
    <xf numFmtId="0" fontId="33" fillId="0" borderId="20" xfId="5" applyFont="1" applyBorder="1" applyAlignment="1">
      <alignment horizontal="left" vertical="center" wrapText="1"/>
    </xf>
    <xf numFmtId="0" fontId="32" fillId="0" borderId="64" xfId="5" applyBorder="1" applyAlignment="1">
      <alignment horizontal="left" vertical="center" wrapText="1"/>
    </xf>
    <xf numFmtId="0" fontId="32" fillId="0" borderId="7" xfId="5" applyBorder="1" applyAlignment="1">
      <alignment horizontal="center" vertical="center" wrapText="1"/>
    </xf>
    <xf numFmtId="0" fontId="32" fillId="0" borderId="0" xfId="5" applyAlignment="1">
      <alignment horizontal="left" vertical="center"/>
    </xf>
    <xf numFmtId="167" fontId="32" fillId="0" borderId="59" xfId="5" applyNumberFormat="1" applyBorder="1" applyAlignment="1">
      <alignment vertical="center" wrapText="1"/>
    </xf>
    <xf numFmtId="167" fontId="32" fillId="0" borderId="71" xfId="5" applyNumberFormat="1" applyBorder="1" applyAlignment="1">
      <alignment vertical="center" wrapText="1"/>
    </xf>
    <xf numFmtId="167" fontId="32" fillId="0" borderId="0" xfId="5" applyNumberFormat="1" applyAlignment="1">
      <alignment vertical="center" wrapText="1"/>
    </xf>
    <xf numFmtId="167" fontId="32" fillId="0" borderId="20" xfId="5" applyNumberFormat="1" applyBorder="1" applyAlignment="1">
      <alignment vertical="center" wrapText="1"/>
    </xf>
    <xf numFmtId="0" fontId="33" fillId="0" borderId="18" xfId="5" applyFont="1" applyBorder="1" applyAlignment="1">
      <alignment horizontal="left" vertical="center" wrapText="1"/>
    </xf>
    <xf numFmtId="0" fontId="32" fillId="0" borderId="83" xfId="5" applyBorder="1" applyAlignment="1">
      <alignment horizontal="left" vertical="center" wrapText="1"/>
    </xf>
    <xf numFmtId="0" fontId="32" fillId="0" borderId="83" xfId="5" applyBorder="1" applyAlignment="1">
      <alignment vertical="center" wrapText="1"/>
    </xf>
    <xf numFmtId="0" fontId="33" fillId="0" borderId="83" xfId="5" applyFont="1" applyBorder="1" applyAlignment="1">
      <alignment vertical="center" wrapText="1"/>
    </xf>
    <xf numFmtId="0" fontId="33" fillId="0" borderId="85" xfId="5" applyFont="1" applyBorder="1" applyAlignment="1">
      <alignment vertical="center" wrapText="1"/>
    </xf>
    <xf numFmtId="0" fontId="33" fillId="0" borderId="86" xfId="5" applyFont="1" applyBorder="1" applyAlignment="1">
      <alignment vertical="center" wrapText="1"/>
    </xf>
    <xf numFmtId="0" fontId="33" fillId="0" borderId="87" xfId="5" applyFont="1" applyBorder="1" applyAlignment="1">
      <alignment vertical="center" wrapText="1"/>
    </xf>
    <xf numFmtId="0" fontId="33" fillId="0" borderId="20" xfId="5" applyFont="1" applyBorder="1" applyAlignment="1">
      <alignment horizontal="center" vertical="center" wrapText="1"/>
    </xf>
    <xf numFmtId="0" fontId="33" fillId="0" borderId="19" xfId="5" applyFont="1" applyBorder="1" applyAlignment="1">
      <alignment vertical="center"/>
    </xf>
    <xf numFmtId="0" fontId="33" fillId="0" borderId="0" xfId="5" applyFont="1" applyAlignment="1">
      <alignment vertical="center"/>
    </xf>
    <xf numFmtId="0" fontId="32" fillId="0" borderId="0" xfId="5" applyAlignment="1">
      <alignment vertical="center"/>
    </xf>
    <xf numFmtId="0" fontId="33" fillId="0" borderId="20" xfId="5" applyFont="1" applyBorder="1" applyAlignment="1">
      <alignment vertical="center" wrapText="1"/>
    </xf>
    <xf numFmtId="0" fontId="32" fillId="0" borderId="2" xfId="5" applyBorder="1" applyAlignment="1">
      <alignment horizontal="left" vertical="center" wrapText="1"/>
    </xf>
    <xf numFmtId="0" fontId="32" fillId="0" borderId="1" xfId="5" applyBorder="1" applyAlignment="1">
      <alignment vertical="center" wrapText="1"/>
    </xf>
    <xf numFmtId="0" fontId="33" fillId="0" borderId="88" xfId="0" applyFont="1" applyBorder="1" applyAlignment="1">
      <alignment horizontal="center"/>
    </xf>
    <xf numFmtId="0" fontId="33" fillId="0" borderId="0" xfId="0" applyFont="1" applyAlignment="1">
      <alignment horizontal="center"/>
    </xf>
    <xf numFmtId="0" fontId="0" fillId="0" borderId="17" xfId="0" applyBorder="1" applyAlignment="1">
      <alignment horizontal="center"/>
    </xf>
    <xf numFmtId="0" fontId="32" fillId="0" borderId="17" xfId="0" applyFont="1" applyBorder="1" applyAlignment="1">
      <alignment horizontal="center"/>
    </xf>
    <xf numFmtId="0" fontId="32" fillId="0" borderId="2" xfId="0" applyFont="1" applyBorder="1" applyAlignment="1">
      <alignment horizontal="center"/>
    </xf>
    <xf numFmtId="9" fontId="0" fillId="0" borderId="2" xfId="0" applyNumberFormat="1" applyBorder="1" applyAlignment="1">
      <alignment horizontal="center"/>
    </xf>
    <xf numFmtId="0" fontId="32" fillId="0" borderId="2" xfId="0" applyFont="1" applyBorder="1"/>
    <xf numFmtId="9" fontId="0" fillId="0" borderId="2" xfId="3" applyFont="1" applyBorder="1"/>
    <xf numFmtId="44" fontId="0" fillId="0" borderId="1" xfId="6" applyFont="1" applyBorder="1"/>
    <xf numFmtId="0" fontId="32" fillId="0" borderId="19" xfId="0" applyFont="1" applyBorder="1" applyAlignment="1">
      <alignment horizontal="center"/>
    </xf>
    <xf numFmtId="0" fontId="32" fillId="0" borderId="0" xfId="0" applyFont="1" applyAlignment="1">
      <alignment horizontal="center"/>
    </xf>
    <xf numFmtId="0" fontId="32" fillId="0" borderId="19" xfId="0" applyFont="1" applyBorder="1"/>
    <xf numFmtId="0" fontId="0" fillId="0" borderId="0" xfId="0" applyAlignment="1">
      <alignment horizontal="center"/>
    </xf>
    <xf numFmtId="9" fontId="32" fillId="0" borderId="0" xfId="0" applyNumberFormat="1" applyFont="1" applyAlignment="1">
      <alignment horizontal="center"/>
    </xf>
    <xf numFmtId="0" fontId="38" fillId="0" borderId="19" xfId="0" applyFont="1" applyBorder="1"/>
    <xf numFmtId="44" fontId="0" fillId="0" borderId="20" xfId="6" applyFont="1" applyBorder="1"/>
    <xf numFmtId="0" fontId="38" fillId="0" borderId="18" xfId="0" applyFont="1" applyBorder="1"/>
    <xf numFmtId="0" fontId="0" fillId="0" borderId="0" xfId="0" applyAlignment="1">
      <alignment horizontal="left"/>
    </xf>
    <xf numFmtId="0" fontId="0" fillId="0" borderId="88" xfId="0" applyBorder="1" applyAlignment="1">
      <alignment horizontal="center"/>
    </xf>
    <xf numFmtId="0" fontId="0" fillId="0" borderId="89" xfId="0" applyBorder="1"/>
    <xf numFmtId="0" fontId="32" fillId="0" borderId="89" xfId="0" applyFont="1" applyBorder="1"/>
    <xf numFmtId="0" fontId="0" fillId="0" borderId="3" xfId="0" applyBorder="1"/>
    <xf numFmtId="0" fontId="32" fillId="9" borderId="3" xfId="0" applyFont="1" applyFill="1" applyBorder="1"/>
    <xf numFmtId="0" fontId="0" fillId="0" borderId="7" xfId="0" applyBorder="1"/>
    <xf numFmtId="0" fontId="0" fillId="11"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1" borderId="0" xfId="0" applyFill="1"/>
    <xf numFmtId="0" fontId="0" fillId="11" borderId="3" xfId="0" applyFill="1" applyBorder="1"/>
    <xf numFmtId="0" fontId="0" fillId="11" borderId="1" xfId="0" applyFill="1" applyBorder="1"/>
    <xf numFmtId="0" fontId="0" fillId="11" borderId="20" xfId="0" applyFill="1" applyBorder="1"/>
    <xf numFmtId="0" fontId="0" fillId="11" borderId="7" xfId="0" applyFill="1" applyBorder="1"/>
    <xf numFmtId="0" fontId="0" fillId="9" borderId="17" xfId="0" applyFill="1" applyBorder="1"/>
    <xf numFmtId="0" fontId="0" fillId="9" borderId="88"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32" fillId="0" borderId="4" xfId="0" applyFont="1" applyBorder="1"/>
    <xf numFmtId="0" fontId="0" fillId="0" borderId="89" xfId="0" applyBorder="1" applyAlignment="1">
      <alignment horizontal="center"/>
    </xf>
    <xf numFmtId="44" fontId="0" fillId="0" borderId="0" xfId="0" applyNumberFormat="1"/>
    <xf numFmtId="7" fontId="33" fillId="0" borderId="88" xfId="6" applyNumberFormat="1" applyFont="1" applyBorder="1" applyAlignment="1">
      <alignment horizontal="center"/>
    </xf>
    <xf numFmtId="44" fontId="0" fillId="0" borderId="89" xfId="6" applyFont="1" applyBorder="1"/>
    <xf numFmtId="7" fontId="0" fillId="0" borderId="89" xfId="6" applyNumberFormat="1" applyFont="1" applyBorder="1"/>
    <xf numFmtId="0" fontId="50" fillId="0" borderId="2" xfId="0" applyFont="1" applyBorder="1" applyAlignment="1">
      <alignment horizontal="left" vertical="top"/>
    </xf>
    <xf numFmtId="7" fontId="0" fillId="0" borderId="4" xfId="6" applyNumberFormat="1" applyFont="1" applyBorder="1"/>
    <xf numFmtId="0" fontId="50" fillId="0" borderId="0" xfId="0" applyFont="1" applyAlignment="1">
      <alignment horizontal="left" vertical="top"/>
    </xf>
    <xf numFmtId="0" fontId="33" fillId="0" borderId="89" xfId="0" applyFont="1" applyBorder="1" applyAlignment="1">
      <alignment horizontal="center"/>
    </xf>
    <xf numFmtId="0" fontId="33" fillId="0" borderId="17" xfId="0" applyFont="1" applyBorder="1" applyAlignment="1">
      <alignment horizontal="center"/>
    </xf>
    <xf numFmtId="0" fontId="0" fillId="8" borderId="88" xfId="0" applyFill="1" applyBorder="1"/>
    <xf numFmtId="0" fontId="0" fillId="0" borderId="19" xfId="0" applyBorder="1" applyAlignment="1">
      <alignment horizontal="center"/>
    </xf>
    <xf numFmtId="0" fontId="32" fillId="8" borderId="89" xfId="0" applyFont="1" applyFill="1" applyBorder="1"/>
    <xf numFmtId="0" fontId="0" fillId="8" borderId="89" xfId="0" applyFill="1" applyBorder="1"/>
    <xf numFmtId="49" fontId="51" fillId="0" borderId="0" xfId="0" applyNumberFormat="1" applyFont="1" applyAlignment="1">
      <alignment horizontal="center" wrapText="1"/>
    </xf>
    <xf numFmtId="9" fontId="0" fillId="0" borderId="46" xfId="3" applyFont="1" applyBorder="1"/>
    <xf numFmtId="9" fontId="0" fillId="0" borderId="9" xfId="0" applyNumberFormat="1" applyBorder="1"/>
    <xf numFmtId="0" fontId="32" fillId="0" borderId="18" xfId="0" applyFont="1" applyBorder="1"/>
    <xf numFmtId="9" fontId="32" fillId="9" borderId="46" xfId="3" applyFont="1" applyFill="1" applyBorder="1"/>
    <xf numFmtId="0" fontId="0" fillId="9" borderId="9" xfId="0" applyFill="1" applyBorder="1"/>
    <xf numFmtId="0" fontId="0" fillId="9" borderId="2" xfId="0" applyFill="1" applyBorder="1"/>
    <xf numFmtId="0" fontId="5" fillId="0" borderId="3" xfId="5" applyFont="1" applyBorder="1"/>
    <xf numFmtId="0" fontId="5" fillId="0" borderId="3" xfId="5" applyFont="1" applyBorder="1" applyAlignment="1">
      <alignment horizontal="right"/>
    </xf>
    <xf numFmtId="49" fontId="32" fillId="0" borderId="0" xfId="5" applyNumberFormat="1"/>
    <xf numFmtId="0" fontId="52" fillId="0" borderId="0" xfId="5" applyFont="1"/>
    <xf numFmtId="0" fontId="53" fillId="0" borderId="0" xfId="5" applyFont="1" applyAlignment="1">
      <alignment vertical="center"/>
    </xf>
    <xf numFmtId="0" fontId="53" fillId="0" borderId="0" xfId="5" applyFont="1" applyAlignment="1">
      <alignment vertical="center" wrapText="1"/>
    </xf>
    <xf numFmtId="49" fontId="33" fillId="0" borderId="0" xfId="5" applyNumberFormat="1" applyFont="1"/>
    <xf numFmtId="49" fontId="32" fillId="0" borderId="0" xfId="5" applyNumberFormat="1" applyAlignment="1">
      <alignment horizontal="center"/>
    </xf>
    <xf numFmtId="49" fontId="32" fillId="0" borderId="0" xfId="5" applyNumberFormat="1" applyAlignment="1">
      <alignment horizontal="left"/>
    </xf>
    <xf numFmtId="49" fontId="32" fillId="0" borderId="97" xfId="5" applyNumberFormat="1" applyBorder="1"/>
    <xf numFmtId="49" fontId="32" fillId="0" borderId="100" xfId="5" applyNumberFormat="1" applyBorder="1"/>
    <xf numFmtId="0" fontId="38" fillId="0" borderId="3" xfId="5" applyFont="1" applyBorder="1" applyAlignment="1">
      <alignment horizontal="left"/>
    </xf>
    <xf numFmtId="49" fontId="32" fillId="0" borderId="102" xfId="5" applyNumberFormat="1" applyBorder="1"/>
    <xf numFmtId="0" fontId="38" fillId="0" borderId="8" xfId="5" applyFont="1" applyBorder="1" applyAlignment="1">
      <alignment horizontal="left"/>
    </xf>
    <xf numFmtId="164" fontId="38" fillId="11" borderId="102" xfId="6" applyNumberFormat="1" applyFont="1" applyFill="1" applyBorder="1" applyAlignment="1">
      <alignment horizontal="center"/>
    </xf>
    <xf numFmtId="164" fontId="38" fillId="11" borderId="8" xfId="6" applyNumberFormat="1" applyFont="1" applyFill="1" applyBorder="1" applyAlignment="1">
      <alignment horizontal="center"/>
    </xf>
    <xf numFmtId="0" fontId="58" fillId="0" borderId="0" xfId="5" applyFont="1"/>
    <xf numFmtId="49" fontId="32" fillId="0" borderId="104" xfId="5" applyNumberFormat="1" applyBorder="1"/>
    <xf numFmtId="49" fontId="32" fillId="0" borderId="107" xfId="5" applyNumberFormat="1" applyBorder="1"/>
    <xf numFmtId="0" fontId="50" fillId="0" borderId="0" xfId="5" applyFont="1" applyAlignment="1">
      <alignment vertical="top" wrapText="1"/>
    </xf>
    <xf numFmtId="0" fontId="50" fillId="0" borderId="107" xfId="5" applyFont="1" applyBorder="1" applyAlignment="1">
      <alignment vertical="top" wrapText="1"/>
    </xf>
    <xf numFmtId="49" fontId="32" fillId="0" borderId="111" xfId="5" applyNumberFormat="1" applyBorder="1"/>
    <xf numFmtId="0" fontId="32" fillId="0" borderId="107" xfId="5" applyBorder="1"/>
    <xf numFmtId="0" fontId="50" fillId="0" borderId="0" xfId="5" applyFont="1" applyAlignment="1">
      <alignment horizontal="center" vertical="top" wrapText="1"/>
    </xf>
    <xf numFmtId="0" fontId="32" fillId="0" borderId="19" xfId="5" applyBorder="1"/>
    <xf numFmtId="164" fontId="32" fillId="13" borderId="5" xfId="5" applyNumberFormat="1" applyFill="1" applyBorder="1" applyAlignment="1">
      <alignment horizontal="center"/>
    </xf>
    <xf numFmtId="0" fontId="32" fillId="0" borderId="18" xfId="5" applyBorder="1"/>
    <xf numFmtId="164" fontId="32" fillId="13" borderId="0" xfId="5" applyNumberFormat="1" applyFill="1" applyAlignment="1">
      <alignment horizontal="center"/>
    </xf>
    <xf numFmtId="3" fontId="32" fillId="0" borderId="23" xfId="5" applyNumberFormat="1" applyBorder="1" applyAlignment="1">
      <alignment vertical="center"/>
    </xf>
    <xf numFmtId="3" fontId="38" fillId="0" borderId="13" xfId="5" applyNumberFormat="1" applyFont="1" applyBorder="1" applyAlignment="1">
      <alignment vertical="center"/>
    </xf>
    <xf numFmtId="3" fontId="32" fillId="0" borderId="34" xfId="5" applyNumberFormat="1" applyBorder="1" applyAlignment="1">
      <alignment vertical="center"/>
    </xf>
    <xf numFmtId="3" fontId="38" fillId="0" borderId="35" xfId="5" applyNumberFormat="1" applyFont="1" applyBorder="1" applyAlignment="1">
      <alignment vertical="center"/>
    </xf>
    <xf numFmtId="0" fontId="32" fillId="0" borderId="112" xfId="5" applyBorder="1" applyAlignment="1">
      <alignment vertical="center"/>
    </xf>
    <xf numFmtId="3" fontId="32" fillId="0" borderId="128" xfId="5" applyNumberFormat="1" applyBorder="1" applyAlignment="1">
      <alignment vertical="center"/>
    </xf>
    <xf numFmtId="3" fontId="38" fillId="0" borderId="112" xfId="5" applyNumberFormat="1" applyFont="1" applyBorder="1" applyAlignment="1">
      <alignment vertical="center"/>
    </xf>
    <xf numFmtId="0" fontId="32" fillId="0" borderId="131" xfId="5" applyBorder="1"/>
    <xf numFmtId="0" fontId="38" fillId="0" borderId="132" xfId="5" applyFont="1" applyBorder="1"/>
    <xf numFmtId="0" fontId="38" fillId="0" borderId="0" xfId="5" applyFont="1" applyAlignment="1">
      <alignment horizontal="right"/>
    </xf>
    <xf numFmtId="0" fontId="32" fillId="0" borderId="0" xfId="5" applyAlignment="1" applyProtection="1">
      <alignment horizontal="center"/>
      <protection locked="0"/>
    </xf>
    <xf numFmtId="0" fontId="32" fillId="0" borderId="0" xfId="5" applyAlignment="1">
      <alignment horizontal="center"/>
    </xf>
    <xf numFmtId="0" fontId="32" fillId="0" borderId="110" xfId="5" applyBorder="1"/>
    <xf numFmtId="0" fontId="32" fillId="0" borderId="25" xfId="5" applyBorder="1" applyAlignment="1" applyProtection="1">
      <alignment horizontal="center"/>
      <protection locked="0"/>
    </xf>
    <xf numFmtId="0" fontId="32" fillId="0" borderId="50" xfId="5" applyBorder="1" applyAlignment="1" applyProtection="1">
      <alignment horizontal="center"/>
      <protection locked="0"/>
    </xf>
    <xf numFmtId="0" fontId="38" fillId="0" borderId="110" xfId="5" applyFont="1" applyBorder="1"/>
    <xf numFmtId="0" fontId="52" fillId="0" borderId="107" xfId="5" applyFont="1" applyBorder="1" applyAlignment="1">
      <alignment wrapText="1"/>
    </xf>
    <xf numFmtId="0" fontId="52" fillId="0" borderId="0" xfId="5" applyFont="1" applyAlignment="1">
      <alignment wrapText="1"/>
    </xf>
    <xf numFmtId="0" fontId="38" fillId="0" borderId="110" xfId="5" applyFont="1" applyBorder="1" applyAlignment="1">
      <alignment horizontal="center"/>
    </xf>
    <xf numFmtId="0" fontId="32" fillId="9" borderId="110" xfId="5" applyFill="1" applyBorder="1" applyAlignment="1">
      <alignment horizontal="center"/>
    </xf>
    <xf numFmtId="49" fontId="32" fillId="0" borderId="133" xfId="5" applyNumberFormat="1" applyBorder="1"/>
    <xf numFmtId="49" fontId="32" fillId="0" borderId="134" xfId="5" applyNumberFormat="1" applyBorder="1"/>
    <xf numFmtId="0" fontId="38" fillId="0" borderId="134" xfId="5" applyFont="1" applyBorder="1" applyAlignment="1">
      <alignment horizontal="right"/>
    </xf>
    <xf numFmtId="0" fontId="32" fillId="0" borderId="134" xfId="5" applyBorder="1"/>
    <xf numFmtId="0" fontId="38" fillId="0" borderId="135" xfId="5" applyFont="1" applyBorder="1"/>
    <xf numFmtId="0" fontId="32" fillId="0" borderId="1" xfId="5" applyBorder="1" applyAlignment="1">
      <alignment horizontal="left" vertical="center" wrapText="1"/>
    </xf>
    <xf numFmtId="0" fontId="33" fillId="0" borderId="3" xfId="5" applyFont="1" applyBorder="1" applyAlignment="1">
      <alignment vertical="top" wrapText="1"/>
    </xf>
    <xf numFmtId="0" fontId="33"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2" fillId="0" borderId="0" xfId="2" applyFont="1" applyAlignment="1" applyProtection="1">
      <alignment horizontal="left" vertical="center" wrapText="1"/>
      <protection locked="0"/>
    </xf>
    <xf numFmtId="164" fontId="2" fillId="0" borderId="10" xfId="2" applyNumberFormat="1" applyFont="1" applyBorder="1" applyAlignment="1" applyProtection="1">
      <alignment horizontal="center" vertical="center" wrapText="1"/>
      <protection locked="0"/>
    </xf>
    <xf numFmtId="164" fontId="6" fillId="14" borderId="14" xfId="2" applyNumberFormat="1" applyFont="1" applyFill="1" applyBorder="1" applyAlignment="1" applyProtection="1">
      <alignment horizontal="center" vertical="center"/>
      <protection locked="0"/>
    </xf>
    <xf numFmtId="49" fontId="1" fillId="0" borderId="0" xfId="5" applyNumberFormat="1" applyFont="1"/>
    <xf numFmtId="49" fontId="1" fillId="0" borderId="128" xfId="5" applyNumberFormat="1" applyFont="1" applyBorder="1" applyAlignment="1">
      <alignment vertical="center"/>
    </xf>
    <xf numFmtId="49" fontId="1" fillId="0" borderId="130" xfId="5" applyNumberFormat="1" applyFont="1" applyBorder="1"/>
    <xf numFmtId="49" fontId="1" fillId="0" borderId="23" xfId="5" applyNumberFormat="1" applyFont="1" applyBorder="1" applyAlignment="1">
      <alignment vertical="center"/>
    </xf>
    <xf numFmtId="49" fontId="1" fillId="0" borderId="34" xfId="5" applyNumberFormat="1" applyFont="1" applyBorder="1" applyAlignment="1">
      <alignment vertical="center"/>
    </xf>
    <xf numFmtId="0" fontId="1" fillId="0" borderId="131" xfId="5" applyFont="1" applyBorder="1"/>
    <xf numFmtId="0" fontId="2" fillId="0" borderId="9" xfId="0"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91"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2" fillId="0" borderId="0" xfId="2" applyFont="1" applyAlignment="1" applyProtection="1">
      <alignment horizontal="center" vertical="center" wrapText="1"/>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22" fillId="0" borderId="19" xfId="2" applyFont="1" applyBorder="1" applyAlignment="1" applyProtection="1">
      <alignment vertical="center"/>
      <protection locked="0"/>
    </xf>
    <xf numFmtId="0" fontId="2" fillId="0" borderId="0" xfId="2" applyFont="1" applyAlignment="1" applyProtection="1">
      <alignment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63"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0" fillId="0" borderId="20" xfId="0" applyBorder="1" applyAlignment="1">
      <alignment vertical="center" wrapText="1"/>
    </xf>
    <xf numFmtId="0" fontId="3" fillId="0" borderId="3" xfId="0" applyFont="1" applyBorder="1" applyAlignment="1">
      <alignment horizontal="left" vertical="center" wrapText="1"/>
    </xf>
    <xf numFmtId="0" fontId="0" fillId="0" borderId="7" xfId="0" applyBorder="1" applyAlignment="1">
      <alignment vertical="center" wrapText="1"/>
    </xf>
    <xf numFmtId="0" fontId="65" fillId="0" borderId="20" xfId="0" applyFont="1" applyBorder="1" applyAlignment="1">
      <alignment horizontal="left" vertical="center" wrapText="1"/>
    </xf>
    <xf numFmtId="0" fontId="2" fillId="15" borderId="30" xfId="0" applyFont="1" applyFill="1" applyBorder="1" applyAlignment="1">
      <alignment vertical="center" wrapText="1"/>
    </xf>
    <xf numFmtId="0" fontId="67" fillId="0" borderId="19" xfId="0" applyFont="1" applyBorder="1" applyAlignment="1">
      <alignment horizontal="center" vertical="center" wrapText="1"/>
    </xf>
    <xf numFmtId="0" fontId="3" fillId="0" borderId="46" xfId="0" applyFont="1" applyBorder="1" applyAlignment="1">
      <alignment vertical="center" wrapText="1"/>
    </xf>
    <xf numFmtId="0" fontId="3" fillId="0" borderId="9" xfId="0" applyFont="1" applyBorder="1" applyAlignment="1">
      <alignment vertical="center" wrapText="1"/>
    </xf>
    <xf numFmtId="0" fontId="2" fillId="15" borderId="28" xfId="0" applyFont="1" applyFill="1" applyBorder="1"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20" xfId="5" applyFont="1" applyBorder="1" applyAlignment="1">
      <alignment horizontal="center" vertical="center" wrapText="1"/>
    </xf>
    <xf numFmtId="0" fontId="36" fillId="0" borderId="17" xfId="5" applyFont="1" applyBorder="1" applyAlignment="1">
      <alignment horizontal="center" vertical="center" wrapText="1"/>
    </xf>
    <xf numFmtId="0" fontId="36" fillId="0" borderId="2" xfId="5" applyFont="1" applyBorder="1" applyAlignment="1">
      <alignment horizontal="center" vertical="center" wrapText="1"/>
    </xf>
    <xf numFmtId="0" fontId="36" fillId="0" borderId="1" xfId="5" applyFont="1" applyBorder="1" applyAlignment="1">
      <alignment horizontal="center" vertical="center" wrapText="1"/>
    </xf>
    <xf numFmtId="166" fontId="32" fillId="0" borderId="18" xfId="5" applyNumberFormat="1" applyBorder="1" applyAlignment="1">
      <alignment horizontal="center" vertical="center" wrapText="1"/>
    </xf>
    <xf numFmtId="0" fontId="32" fillId="11" borderId="20" xfId="5" applyFill="1" applyBorder="1" applyAlignment="1">
      <alignment horizontal="left" vertical="center" wrapText="1"/>
    </xf>
    <xf numFmtId="0" fontId="37" fillId="0" borderId="7" xfId="5" applyFont="1" applyBorder="1" applyAlignment="1">
      <alignment vertical="center" wrapText="1"/>
    </xf>
    <xf numFmtId="0" fontId="1" fillId="0" borderId="0" xfId="5" applyFont="1" applyAlignment="1">
      <alignment horizontal="left" vertical="center"/>
    </xf>
    <xf numFmtId="0" fontId="2" fillId="0" borderId="9" xfId="0" applyFont="1" applyBorder="1" applyAlignment="1">
      <alignment horizontal="left" vertical="center" wrapText="1"/>
    </xf>
    <xf numFmtId="49" fontId="1" fillId="0" borderId="17" xfId="5" applyNumberFormat="1" applyFont="1" applyBorder="1"/>
    <xf numFmtId="0" fontId="3" fillId="0" borderId="19"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horizontal="center" vertical="center" wrapText="1"/>
    </xf>
    <xf numFmtId="0" fontId="2" fillId="9" borderId="19" xfId="0" applyFont="1" applyFill="1" applyBorder="1" applyAlignment="1">
      <alignment vertical="center" wrapText="1"/>
    </xf>
    <xf numFmtId="0" fontId="0" fillId="9" borderId="20" xfId="0" applyFill="1" applyBorder="1" applyAlignment="1">
      <alignment horizontal="center" vertical="center" wrapText="1"/>
    </xf>
    <xf numFmtId="10" fontId="2" fillId="0" borderId="10" xfId="3" applyNumberFormat="1" applyFont="1" applyBorder="1" applyAlignment="1" applyProtection="1">
      <alignment horizontal="center" vertical="top" wrapText="1"/>
      <protection locked="0"/>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0" fontId="22" fillId="0" borderId="18" xfId="2" applyFont="1" applyBorder="1" applyAlignment="1" applyProtection="1">
      <alignment vertical="center"/>
      <protection locked="0"/>
    </xf>
    <xf numFmtId="6" fontId="2" fillId="0" borderId="11" xfId="2" applyNumberFormat="1" applyFont="1" applyBorder="1" applyAlignment="1" applyProtection="1">
      <alignment horizontal="center" vertical="top" wrapText="1"/>
      <protection locked="0"/>
    </xf>
    <xf numFmtId="0" fontId="3" fillId="0" borderId="9" xfId="0" applyFont="1" applyBorder="1" applyAlignment="1">
      <alignment horizontal="right" vertical="center"/>
    </xf>
    <xf numFmtId="0" fontId="50" fillId="0" borderId="0" xfId="5" applyFont="1" applyAlignment="1">
      <alignment horizontal="left" vertical="top"/>
    </xf>
    <xf numFmtId="164" fontId="38" fillId="11" borderId="103" xfId="6" applyNumberFormat="1" applyFont="1" applyFill="1" applyBorder="1" applyAlignment="1">
      <alignment horizontal="center"/>
    </xf>
    <xf numFmtId="0" fontId="10" fillId="10" borderId="28" xfId="0" applyFont="1" applyFill="1" applyBorder="1" applyAlignment="1" applyProtection="1">
      <alignment horizontal="center" vertical="center" wrapText="1"/>
      <protection locked="0"/>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2" fillId="0" borderId="14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138" xfId="0" applyNumberFormat="1" applyFont="1" applyBorder="1" applyAlignment="1" applyProtection="1">
      <alignment horizontal="right" vertical="center" wrapText="1"/>
      <protection locked="0"/>
    </xf>
    <xf numFmtId="164" fontId="2" fillId="0" borderId="142"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143" xfId="0" applyFont="1" applyBorder="1" applyAlignment="1">
      <alignment horizontal="center" vertical="center" wrapText="1"/>
    </xf>
    <xf numFmtId="42" fontId="2" fillId="0" borderId="144" xfId="0" applyNumberFormat="1" applyFont="1" applyBorder="1" applyAlignment="1">
      <alignment horizontal="center" vertical="center" wrapText="1"/>
    </xf>
    <xf numFmtId="164" fontId="2" fillId="3" borderId="145" xfId="0" applyNumberFormat="1" applyFont="1" applyFill="1" applyBorder="1" applyAlignment="1">
      <alignment horizontal="right" vertical="center" wrapText="1"/>
    </xf>
    <xf numFmtId="164" fontId="2" fillId="3" borderId="143" xfId="0" applyNumberFormat="1" applyFont="1" applyFill="1" applyBorder="1" applyAlignment="1">
      <alignment horizontal="right" vertical="center" wrapText="1"/>
    </xf>
    <xf numFmtId="164" fontId="2" fillId="3" borderId="144" xfId="0" applyNumberFormat="1" applyFont="1" applyFill="1" applyBorder="1" applyAlignment="1">
      <alignment horizontal="right" vertical="center" wrapText="1"/>
    </xf>
    <xf numFmtId="164" fontId="3" fillId="3" borderId="141" xfId="0" applyNumberFormat="1" applyFont="1" applyFill="1" applyBorder="1" applyAlignment="1">
      <alignment horizontal="right" vertical="center" wrapText="1"/>
    </xf>
    <xf numFmtId="164" fontId="2" fillId="3" borderId="141" xfId="0" applyNumberFormat="1" applyFont="1" applyFill="1" applyBorder="1" applyAlignment="1">
      <alignment horizontal="right" vertical="center" wrapText="1"/>
    </xf>
    <xf numFmtId="164" fontId="7" fillId="3" borderId="141" xfId="0" applyNumberFormat="1" applyFont="1" applyFill="1" applyBorder="1" applyAlignment="1">
      <alignment horizontal="right" vertical="center"/>
    </xf>
    <xf numFmtId="9" fontId="7" fillId="3" borderId="141" xfId="0" applyNumberFormat="1" applyFont="1" applyFill="1" applyBorder="1" applyAlignment="1">
      <alignment horizontal="right" vertical="center"/>
    </xf>
    <xf numFmtId="0" fontId="1" fillId="0" borderId="0" xfId="0" applyFont="1" applyAlignment="1">
      <alignment vertical="center"/>
    </xf>
    <xf numFmtId="3" fontId="32" fillId="0" borderId="129" xfId="5" applyNumberFormat="1" applyBorder="1" applyAlignment="1" applyProtection="1">
      <alignment horizontal="center" vertical="center"/>
      <protection locked="0"/>
    </xf>
    <xf numFmtId="3" fontId="32" fillId="0" borderId="14" xfId="5" applyNumberFormat="1" applyBorder="1" applyAlignment="1" applyProtection="1">
      <alignment horizontal="center" vertical="center"/>
      <protection locked="0"/>
    </xf>
    <xf numFmtId="3" fontId="32" fillId="0" borderId="36" xfId="5" applyNumberFormat="1" applyBorder="1" applyAlignment="1" applyProtection="1">
      <alignment horizontal="center" vertical="center"/>
      <protection locked="0"/>
    </xf>
    <xf numFmtId="0" fontId="46" fillId="0" borderId="20" xfId="7" applyFont="1" applyBorder="1" applyAlignment="1" applyProtection="1">
      <alignment vertical="center" wrapText="1"/>
    </xf>
    <xf numFmtId="0" fontId="46" fillId="0" borderId="3" xfId="7" applyFont="1" applyBorder="1" applyAlignment="1" applyProtection="1">
      <alignment horizontal="left" vertical="center" wrapText="1"/>
    </xf>
    <xf numFmtId="0" fontId="46" fillId="0" borderId="7" xfId="7" applyFont="1" applyBorder="1" applyAlignment="1" applyProtection="1">
      <alignment horizontal="left" vertical="center" wrapText="1"/>
    </xf>
    <xf numFmtId="164" fontId="38" fillId="11" borderId="100" xfId="5" applyNumberFormat="1" applyFont="1" applyFill="1" applyBorder="1" applyAlignment="1">
      <alignment horizontal="center"/>
    </xf>
    <xf numFmtId="164" fontId="38" fillId="11" borderId="3" xfId="5" applyNumberFormat="1" applyFont="1" applyFill="1" applyBorder="1" applyAlignment="1">
      <alignment horizontal="center"/>
    </xf>
    <xf numFmtId="164" fontId="38" fillId="11" borderId="101" xfId="5" applyNumberFormat="1" applyFont="1" applyFill="1" applyBorder="1" applyAlignment="1">
      <alignment horizontal="center"/>
    </xf>
    <xf numFmtId="0" fontId="2" fillId="0" borderId="45" xfId="2" applyFont="1" applyBorder="1" applyAlignment="1" applyProtection="1">
      <alignment horizontal="left" vertical="center"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0" xfId="0" applyFont="1" applyBorder="1" applyAlignment="1">
      <alignment horizontal="left" vertical="center" wrapText="1"/>
    </xf>
    <xf numFmtId="0" fontId="0" fillId="9" borderId="0" xfId="0" applyFill="1" applyBorder="1" applyAlignment="1">
      <alignment horizontal="center" vertical="center" wrapText="1"/>
    </xf>
    <xf numFmtId="0" fontId="2" fillId="10" borderId="10" xfId="0" applyFont="1" applyFill="1" applyBorder="1" applyAlignment="1">
      <alignment vertical="center" wrapText="1"/>
    </xf>
    <xf numFmtId="0" fontId="65" fillId="0" borderId="0" xfId="0" applyFont="1" applyBorder="1" applyAlignment="1">
      <alignment horizontal="left" vertical="center" wrapText="1"/>
    </xf>
    <xf numFmtId="167" fontId="32" fillId="0" borderId="25" xfId="5" applyNumberFormat="1" applyBorder="1" applyAlignment="1" applyProtection="1">
      <alignment horizontal="center" vertical="center" wrapText="1"/>
      <protection locked="0"/>
    </xf>
    <xf numFmtId="0" fontId="1" fillId="0" borderId="65" xfId="5" applyFont="1" applyBorder="1" applyAlignment="1" applyProtection="1">
      <alignment horizontal="left" vertical="center" wrapText="1"/>
      <protection locked="0"/>
    </xf>
    <xf numFmtId="0" fontId="32" fillId="0" borderId="65" xfId="5" applyBorder="1" applyAlignment="1" applyProtection="1">
      <alignment horizontal="left" vertical="center" wrapText="1"/>
      <protection locked="0"/>
    </xf>
    <xf numFmtId="0" fontId="32" fillId="0" borderId="69" xfId="5" applyBorder="1" applyAlignment="1" applyProtection="1">
      <alignment horizontal="left" vertical="center" wrapText="1"/>
      <protection locked="0"/>
    </xf>
    <xf numFmtId="0" fontId="32" fillId="0" borderId="66" xfId="5" applyBorder="1" applyAlignment="1" applyProtection="1">
      <alignment horizontal="left" vertical="center" wrapText="1"/>
      <protection locked="0"/>
    </xf>
    <xf numFmtId="0" fontId="1" fillId="0" borderId="58" xfId="5" applyFont="1" applyBorder="1" applyAlignment="1" applyProtection="1">
      <alignment horizontal="left" vertical="center" wrapText="1"/>
      <protection locked="0"/>
    </xf>
    <xf numFmtId="0" fontId="32" fillId="0" borderId="59" xfId="5" applyBorder="1" applyAlignment="1" applyProtection="1">
      <alignment horizontal="left" vertical="center" wrapText="1"/>
      <protection locked="0"/>
    </xf>
    <xf numFmtId="0" fontId="32" fillId="0" borderId="60" xfId="5" applyBorder="1" applyAlignment="1" applyProtection="1">
      <alignment horizontal="left" vertical="center" wrapText="1"/>
      <protection locked="0"/>
    </xf>
    <xf numFmtId="0" fontId="32" fillId="0" borderId="67" xfId="5" applyBorder="1" applyAlignment="1" applyProtection="1">
      <alignment horizontal="left" vertical="center" wrapText="1"/>
      <protection locked="0"/>
    </xf>
    <xf numFmtId="0" fontId="32" fillId="0" borderId="0" xfId="5" applyAlignment="1" applyProtection="1">
      <alignment horizontal="left" vertical="center" wrapText="1"/>
      <protection locked="0"/>
    </xf>
    <xf numFmtId="0" fontId="32" fillId="0" borderId="68" xfId="5" applyBorder="1" applyAlignment="1" applyProtection="1">
      <alignment horizontal="left" vertical="center" wrapText="1"/>
      <protection locked="0"/>
    </xf>
    <xf numFmtId="0" fontId="32" fillId="0" borderId="61" xfId="5" applyBorder="1" applyAlignment="1" applyProtection="1">
      <alignment horizontal="left" vertical="center" wrapText="1"/>
      <protection locked="0"/>
    </xf>
    <xf numFmtId="0" fontId="32" fillId="0" borderId="62" xfId="5" applyBorder="1" applyAlignment="1" applyProtection="1">
      <alignment horizontal="left" vertical="center" wrapText="1"/>
      <protection locked="0"/>
    </xf>
    <xf numFmtId="0" fontId="32" fillId="0" borderId="63" xfId="5" applyBorder="1" applyAlignment="1" applyProtection="1">
      <alignment horizontal="left" vertical="center" wrapText="1"/>
      <protection locked="0"/>
    </xf>
    <xf numFmtId="0" fontId="32" fillId="0" borderId="58" xfId="5" applyBorder="1" applyAlignment="1">
      <alignment horizontal="left" vertical="center" wrapText="1"/>
    </xf>
    <xf numFmtId="0" fontId="32" fillId="0" borderId="61" xfId="5" applyBorder="1" applyAlignment="1">
      <alignment horizontal="left" vertical="center" wrapText="1"/>
    </xf>
    <xf numFmtId="0" fontId="1" fillId="0" borderId="59" xfId="5" applyFont="1" applyBorder="1" applyAlignment="1" applyProtection="1">
      <alignment horizontal="left" vertical="center" wrapText="1"/>
      <protection locked="0"/>
    </xf>
    <xf numFmtId="0" fontId="32" fillId="0" borderId="71" xfId="5" applyBorder="1" applyAlignment="1" applyProtection="1">
      <alignment horizontal="left" vertical="center" wrapText="1"/>
      <protection locked="0"/>
    </xf>
    <xf numFmtId="0" fontId="32" fillId="0" borderId="74" xfId="5" applyBorder="1" applyAlignment="1" applyProtection="1">
      <alignment horizontal="left" vertical="center" wrapText="1"/>
      <protection locked="0"/>
    </xf>
    <xf numFmtId="0" fontId="37" fillId="0" borderId="35" xfId="5" applyFont="1" applyBorder="1" applyAlignment="1">
      <alignment horizontal="center" vertical="center"/>
    </xf>
    <xf numFmtId="0" fontId="37" fillId="0" borderId="35" xfId="5" applyFont="1" applyBorder="1" applyAlignment="1">
      <alignment horizontal="center" vertical="center" wrapText="1"/>
    </xf>
    <xf numFmtId="0" fontId="33" fillId="0" borderId="19" xfId="5" applyFont="1" applyBorder="1" applyAlignment="1">
      <alignment horizontal="left"/>
    </xf>
    <xf numFmtId="0" fontId="33" fillId="0" borderId="0" xfId="5" applyFont="1" applyAlignment="1">
      <alignment horizontal="left"/>
    </xf>
    <xf numFmtId="0" fontId="33" fillId="0" borderId="62" xfId="5" applyFont="1" applyBorder="1" applyAlignment="1">
      <alignment horizontal="left" wrapText="1"/>
    </xf>
    <xf numFmtId="0" fontId="33" fillId="0" borderId="19" xfId="5" applyFont="1" applyBorder="1" applyAlignment="1">
      <alignment horizontal="left" vertical="center" wrapText="1"/>
    </xf>
    <xf numFmtId="0" fontId="32" fillId="0" borderId="0" xfId="5"/>
    <xf numFmtId="0" fontId="32" fillId="0" borderId="64" xfId="5" applyBorder="1" applyAlignment="1" applyProtection="1">
      <alignment horizontal="left" vertical="center" wrapText="1"/>
      <protection locked="0"/>
    </xf>
    <xf numFmtId="0" fontId="33" fillId="0" borderId="19" xfId="5" applyFont="1" applyBorder="1" applyAlignment="1">
      <alignment horizontal="right" vertical="center" wrapText="1"/>
    </xf>
    <xf numFmtId="0" fontId="33" fillId="0" borderId="0" xfId="5" applyFont="1" applyAlignment="1">
      <alignment horizontal="right" vertical="center" wrapText="1"/>
    </xf>
    <xf numFmtId="0" fontId="33" fillId="0" borderId="68" xfId="5" applyFont="1" applyBorder="1" applyAlignment="1">
      <alignment horizontal="right" vertical="center" wrapText="1"/>
    </xf>
    <xf numFmtId="0" fontId="32" fillId="0" borderId="72" xfId="5" applyBorder="1" applyAlignment="1" applyProtection="1">
      <alignment horizontal="left" vertical="center" wrapText="1"/>
      <protection locked="0"/>
    </xf>
    <xf numFmtId="0" fontId="33" fillId="0" borderId="67" xfId="5" applyFont="1" applyBorder="1" applyAlignment="1">
      <alignment horizontal="right" vertical="center" wrapText="1"/>
    </xf>
    <xf numFmtId="0" fontId="32" fillId="0" borderId="73" xfId="5" applyBorder="1" applyAlignment="1" applyProtection="1">
      <alignment horizontal="left" vertical="center" wrapText="1"/>
      <protection locked="0"/>
    </xf>
    <xf numFmtId="0" fontId="39" fillId="0" borderId="17" xfId="5" applyFont="1" applyBorder="1" applyAlignment="1">
      <alignment horizontal="left" vertical="center" wrapText="1"/>
    </xf>
    <xf numFmtId="0" fontId="39" fillId="0" borderId="2" xfId="5" applyFont="1" applyBorder="1" applyAlignment="1">
      <alignment horizontal="left" vertical="center" wrapText="1"/>
    </xf>
    <xf numFmtId="0" fontId="39" fillId="0" borderId="1" xfId="5" applyFont="1" applyBorder="1" applyAlignment="1">
      <alignment horizontal="left" vertical="center" wrapText="1"/>
    </xf>
    <xf numFmtId="0" fontId="39" fillId="0" borderId="19" xfId="5" applyFont="1" applyBorder="1" applyAlignment="1">
      <alignment horizontal="left" vertical="center" wrapText="1"/>
    </xf>
    <xf numFmtId="0" fontId="39" fillId="0" borderId="0" xfId="5" applyFont="1" applyAlignment="1">
      <alignment horizontal="left" vertical="center" wrapText="1"/>
    </xf>
    <xf numFmtId="0" fontId="39" fillId="0" borderId="20" xfId="5" applyFont="1" applyBorder="1" applyAlignment="1">
      <alignment horizontal="left" vertical="center" wrapText="1"/>
    </xf>
    <xf numFmtId="0" fontId="33" fillId="0" borderId="24" xfId="5" applyFont="1" applyBorder="1" applyAlignment="1">
      <alignment horizontal="center" vertical="center"/>
    </xf>
    <xf numFmtId="0" fontId="33" fillId="0" borderId="25" xfId="5" applyFont="1" applyBorder="1" applyAlignment="1">
      <alignment horizontal="center" vertical="center"/>
    </xf>
    <xf numFmtId="0" fontId="33" fillId="0" borderId="26" xfId="5" applyFont="1" applyBorder="1" applyAlignment="1">
      <alignment horizontal="center" vertical="center"/>
    </xf>
    <xf numFmtId="0" fontId="33" fillId="0" borderId="17" xfId="5" applyFont="1" applyBorder="1" applyAlignment="1">
      <alignment horizontal="left" vertical="center" wrapText="1"/>
    </xf>
    <xf numFmtId="0" fontId="33" fillId="0" borderId="2" xfId="5" applyFont="1" applyBorder="1" applyAlignment="1">
      <alignment horizontal="left" vertical="center" wrapText="1"/>
    </xf>
    <xf numFmtId="0" fontId="33" fillId="0" borderId="1" xfId="5" applyFont="1" applyBorder="1" applyAlignment="1">
      <alignment horizontal="left" vertical="center" wrapText="1"/>
    </xf>
    <xf numFmtId="0" fontId="40" fillId="0" borderId="62" xfId="5" applyFont="1" applyBorder="1" applyAlignment="1">
      <alignment horizontal="left" vertical="center" wrapText="1"/>
    </xf>
    <xf numFmtId="0" fontId="33" fillId="0" borderId="0" xfId="5" applyFont="1" applyAlignment="1">
      <alignment horizontal="left" vertical="center" wrapText="1"/>
    </xf>
    <xf numFmtId="0" fontId="33" fillId="0" borderId="20" xfId="5" applyFont="1" applyBorder="1" applyAlignment="1">
      <alignment horizontal="left" vertical="center" wrapText="1"/>
    </xf>
    <xf numFmtId="0" fontId="32" fillId="0" borderId="25" xfId="5" applyBorder="1" applyAlignment="1" applyProtection="1">
      <alignment horizontal="center" vertical="center" wrapText="1"/>
      <protection locked="0"/>
    </xf>
    <xf numFmtId="0" fontId="33" fillId="0" borderId="84" xfId="5" applyFont="1" applyBorder="1" applyAlignment="1">
      <alignment horizontal="left" vertical="center" wrapText="1"/>
    </xf>
    <xf numFmtId="0" fontId="33" fillId="0" borderId="68" xfId="5" applyFont="1" applyBorder="1" applyAlignment="1">
      <alignment horizontal="left" vertical="center" wrapText="1"/>
    </xf>
    <xf numFmtId="49" fontId="32" fillId="0" borderId="64" xfId="5" applyNumberFormat="1" applyBorder="1" applyAlignment="1" applyProtection="1">
      <alignment horizontal="center" vertical="center" wrapText="1"/>
      <protection locked="0"/>
    </xf>
    <xf numFmtId="49" fontId="32" fillId="0" borderId="65" xfId="5" applyNumberFormat="1" applyBorder="1" applyAlignment="1" applyProtection="1">
      <alignment horizontal="center" vertical="center" wrapText="1"/>
      <protection locked="0"/>
    </xf>
    <xf numFmtId="49" fontId="32" fillId="0" borderId="66" xfId="5" applyNumberFormat="1" applyBorder="1" applyAlignment="1" applyProtection="1">
      <alignment horizontal="center" vertical="center" wrapText="1"/>
      <protection locked="0"/>
    </xf>
    <xf numFmtId="0" fontId="1" fillId="0" borderId="0" xfId="5" applyFont="1" applyAlignment="1">
      <alignment horizontal="left" vertical="center" wrapText="1"/>
    </xf>
    <xf numFmtId="0" fontId="32" fillId="0" borderId="0" xfId="5" applyAlignment="1">
      <alignment horizontal="left" vertical="center" wrapText="1"/>
    </xf>
    <xf numFmtId="0" fontId="32" fillId="0" borderId="20" xfId="5" applyBorder="1" applyAlignment="1">
      <alignment horizontal="left" vertical="center" wrapText="1"/>
    </xf>
    <xf numFmtId="0" fontId="33" fillId="0" borderId="2" xfId="5" applyFont="1" applyBorder="1" applyAlignment="1">
      <alignment horizontal="left" vertical="top" wrapText="1"/>
    </xf>
    <xf numFmtId="0" fontId="33" fillId="0" borderId="1" xfId="5" applyFont="1" applyBorder="1" applyAlignment="1">
      <alignment horizontal="left" vertical="top" wrapText="1"/>
    </xf>
    <xf numFmtId="0" fontId="33" fillId="0" borderId="0" xfId="5" applyFont="1" applyAlignment="1">
      <alignment horizontal="left" vertical="top" wrapText="1"/>
    </xf>
    <xf numFmtId="0" fontId="33" fillId="0" borderId="20" xfId="5" applyFont="1" applyBorder="1" applyAlignment="1">
      <alignment horizontal="left" vertical="top" wrapText="1"/>
    </xf>
    <xf numFmtId="0" fontId="1" fillId="0" borderId="61" xfId="5" applyFont="1" applyBorder="1" applyAlignment="1" applyProtection="1">
      <alignment horizontal="left" vertical="center" wrapText="1"/>
      <protection locked="0"/>
    </xf>
    <xf numFmtId="0" fontId="33" fillId="0" borderId="62" xfId="5" applyFont="1" applyBorder="1" applyAlignment="1">
      <alignment horizontal="left" vertical="center" wrapText="1"/>
    </xf>
    <xf numFmtId="0" fontId="40" fillId="0" borderId="0" xfId="5" applyFont="1" applyAlignment="1">
      <alignment horizontal="left" vertical="center" wrapText="1"/>
    </xf>
    <xf numFmtId="0" fontId="40" fillId="0" borderId="20" xfId="5" applyFont="1" applyBorder="1" applyAlignment="1">
      <alignment horizontal="left" vertical="center" wrapText="1"/>
    </xf>
    <xf numFmtId="0" fontId="33" fillId="0" borderId="19" xfId="5" applyFont="1" applyBorder="1" applyAlignment="1">
      <alignment horizontal="center" wrapText="1"/>
    </xf>
    <xf numFmtId="0" fontId="33" fillId="0" borderId="0" xfId="5" applyFont="1" applyAlignment="1">
      <alignment horizontal="center" wrapText="1"/>
    </xf>
    <xf numFmtId="0" fontId="33" fillId="0" borderId="83" xfId="5" applyFont="1" applyBorder="1" applyAlignment="1">
      <alignment horizontal="center" wrapText="1"/>
    </xf>
    <xf numFmtId="0" fontId="33" fillId="0" borderId="84" xfId="5" applyFont="1" applyBorder="1" applyAlignment="1">
      <alignment horizontal="center" wrapText="1"/>
    </xf>
    <xf numFmtId="0" fontId="33" fillId="0" borderId="20" xfId="5" applyFont="1" applyBorder="1" applyAlignment="1">
      <alignment horizontal="center" wrapText="1"/>
    </xf>
    <xf numFmtId="0" fontId="32" fillId="11" borderId="23" xfId="5" applyFill="1" applyBorder="1" applyAlignment="1">
      <alignment horizontal="center" vertical="center" wrapText="1"/>
    </xf>
    <xf numFmtId="0" fontId="32" fillId="11" borderId="13" xfId="5" applyFill="1" applyBorder="1" applyAlignment="1">
      <alignment horizontal="center" vertical="center" wrapText="1"/>
    </xf>
    <xf numFmtId="0" fontId="32" fillId="11" borderId="14" xfId="5" applyFill="1" applyBorder="1" applyAlignment="1">
      <alignment horizontal="center" vertical="center" wrapText="1"/>
    </xf>
    <xf numFmtId="0" fontId="32" fillId="11" borderId="19" xfId="5" applyFill="1" applyBorder="1" applyAlignment="1">
      <alignment horizontal="left" vertical="center" wrapText="1"/>
    </xf>
    <xf numFmtId="0" fontId="32" fillId="11" borderId="0" xfId="5" applyFill="1" applyAlignment="1">
      <alignment horizontal="left" vertical="center" wrapText="1"/>
    </xf>
    <xf numFmtId="0" fontId="32" fillId="11" borderId="18" xfId="5" applyFill="1" applyBorder="1" applyAlignment="1">
      <alignment horizontal="right" vertical="center" wrapText="1"/>
    </xf>
    <xf numFmtId="0" fontId="32" fillId="11" borderId="3" xfId="5" applyFill="1" applyBorder="1" applyAlignment="1">
      <alignment horizontal="right" vertical="center" wrapText="1"/>
    </xf>
    <xf numFmtId="0" fontId="32" fillId="11" borderId="3" xfId="5" applyFill="1" applyBorder="1" applyAlignment="1">
      <alignment horizontal="left" vertical="center" wrapText="1"/>
    </xf>
    <xf numFmtId="0" fontId="1" fillId="0" borderId="0" xfId="5" applyFont="1" applyAlignment="1">
      <alignment vertical="center" wrapText="1"/>
    </xf>
    <xf numFmtId="0" fontId="33" fillId="0" borderId="75" xfId="5" applyFont="1" applyBorder="1" applyAlignment="1">
      <alignment horizontal="center" vertical="center" wrapText="1"/>
    </xf>
    <xf numFmtId="0" fontId="32" fillId="0" borderId="76" xfId="5" applyBorder="1"/>
    <xf numFmtId="0" fontId="32" fillId="0" borderId="77" xfId="5" applyBorder="1"/>
    <xf numFmtId="164" fontId="43" fillId="11" borderId="136" xfId="6" applyNumberFormat="1" applyFont="1" applyFill="1" applyBorder="1" applyAlignment="1">
      <alignment horizontal="center" vertical="center" wrapText="1"/>
    </xf>
    <xf numFmtId="164" fontId="43" fillId="11" borderId="32" xfId="6" applyNumberFormat="1" applyFont="1" applyFill="1" applyBorder="1" applyAlignment="1">
      <alignment horizontal="center" vertical="center" wrapText="1"/>
    </xf>
    <xf numFmtId="164" fontId="43" fillId="11" borderId="70" xfId="6" applyNumberFormat="1" applyFont="1" applyFill="1" applyBorder="1" applyAlignment="1">
      <alignment horizontal="center" vertical="center" wrapText="1"/>
    </xf>
    <xf numFmtId="164" fontId="43" fillId="11" borderId="137" xfId="6" applyNumberFormat="1" applyFont="1" applyFill="1" applyBorder="1" applyAlignment="1">
      <alignment horizontal="center" vertical="center" wrapText="1"/>
    </xf>
    <xf numFmtId="164" fontId="43" fillId="11" borderId="25" xfId="6" applyNumberFormat="1" applyFont="1" applyFill="1" applyBorder="1" applyAlignment="1">
      <alignment horizontal="center" vertical="center" wrapText="1"/>
    </xf>
    <xf numFmtId="164" fontId="43" fillId="11"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64" xfId="5" applyFont="1" applyBorder="1" applyAlignment="1" applyProtection="1">
      <alignment horizontal="left" vertical="center" wrapText="1"/>
      <protection locked="0"/>
    </xf>
    <xf numFmtId="0" fontId="40" fillId="0" borderId="74" xfId="5" applyFont="1" applyBorder="1" applyAlignment="1">
      <alignment horizontal="left" vertical="center" wrapText="1"/>
    </xf>
    <xf numFmtId="0" fontId="74" fillId="0" borderId="19" xfId="5" applyFont="1" applyBorder="1" applyAlignment="1">
      <alignment horizontal="right" vertical="center" wrapText="1"/>
    </xf>
    <xf numFmtId="0" fontId="74" fillId="0" borderId="0" xfId="5" applyFont="1" applyAlignment="1">
      <alignment horizontal="right" vertical="center" wrapText="1"/>
    </xf>
    <xf numFmtId="0" fontId="37" fillId="0" borderId="46" xfId="5" applyFont="1" applyBorder="1" applyAlignment="1" applyProtection="1">
      <alignment horizontal="center" vertical="center" wrapText="1"/>
      <protection locked="0"/>
    </xf>
    <xf numFmtId="0" fontId="37" fillId="0" borderId="50" xfId="5" applyFont="1" applyBorder="1" applyAlignment="1" applyProtection="1">
      <alignment horizontal="center" vertical="center" wrapText="1"/>
      <protection locked="0"/>
    </xf>
    <xf numFmtId="0" fontId="37" fillId="0" borderId="45" xfId="5"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36" fillId="0" borderId="19" xfId="5" applyFont="1" applyBorder="1" applyAlignment="1">
      <alignment horizontal="center" vertical="center" wrapText="1"/>
    </xf>
    <xf numFmtId="0" fontId="36" fillId="0" borderId="0" xfId="5" applyFont="1" applyAlignment="1">
      <alignment horizontal="center" vertical="center" wrapText="1"/>
    </xf>
    <xf numFmtId="0" fontId="36" fillId="0" borderId="20" xfId="5" applyFont="1" applyBorder="1" applyAlignment="1">
      <alignment horizontal="center" vertical="center" wrapText="1"/>
    </xf>
    <xf numFmtId="0" fontId="33" fillId="0" borderId="19" xfId="5" applyFont="1" applyBorder="1" applyAlignment="1">
      <alignment horizontal="center" vertical="top" wrapText="1"/>
    </xf>
    <xf numFmtId="0" fontId="33" fillId="0" borderId="0" xfId="5" applyFont="1" applyAlignment="1">
      <alignment horizontal="center" vertical="top" wrapText="1"/>
    </xf>
    <xf numFmtId="0" fontId="33" fillId="0" borderId="20" xfId="5" applyFont="1" applyBorder="1" applyAlignment="1">
      <alignment horizontal="center" vertical="top" wrapText="1"/>
    </xf>
    <xf numFmtId="0" fontId="33" fillId="0" borderId="78" xfId="5" applyFont="1" applyBorder="1" applyAlignment="1">
      <alignment horizontal="center" vertical="center" wrapText="1"/>
    </xf>
    <xf numFmtId="0" fontId="32" fillId="0" borderId="79" xfId="5" applyBorder="1"/>
    <xf numFmtId="0" fontId="32" fillId="0" borderId="80" xfId="5" applyBorder="1"/>
    <xf numFmtId="0" fontId="33" fillId="0" borderId="81" xfId="5" applyFont="1" applyBorder="1" applyAlignment="1">
      <alignment horizontal="center" vertical="center" wrapText="1"/>
    </xf>
    <xf numFmtId="0" fontId="33" fillId="0" borderId="79" xfId="5" applyFont="1" applyBorder="1" applyAlignment="1">
      <alignment horizontal="center" vertical="center" wrapText="1"/>
    </xf>
    <xf numFmtId="0" fontId="33" fillId="0" borderId="82" xfId="5" applyFont="1" applyBorder="1" applyAlignment="1">
      <alignment horizontal="center" vertical="center" wrapText="1"/>
    </xf>
    <xf numFmtId="0" fontId="2" fillId="0" borderId="2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65" fillId="6" borderId="17" xfId="0" applyFont="1" applyFill="1" applyBorder="1" applyAlignment="1">
      <alignment horizontal="left" vertical="center" wrapText="1"/>
    </xf>
    <xf numFmtId="0" fontId="65" fillId="6" borderId="2" xfId="0" applyFont="1" applyFill="1" applyBorder="1" applyAlignment="1">
      <alignment horizontal="left" vertical="center" wrapText="1"/>
    </xf>
    <xf numFmtId="0" fontId="65" fillId="6" borderId="1" xfId="0" applyFont="1" applyFill="1" applyBorder="1" applyAlignment="1">
      <alignment horizontal="left" vertical="center" wrapText="1"/>
    </xf>
    <xf numFmtId="0" fontId="2" fillId="15" borderId="28" xfId="0" applyFont="1" applyFill="1" applyBorder="1" applyAlignment="1">
      <alignment horizontal="center" vertical="center" wrapText="1"/>
    </xf>
    <xf numFmtId="0" fontId="2" fillId="15" borderId="30" xfId="0" applyFont="1" applyFill="1" applyBorder="1" applyAlignment="1">
      <alignment horizontal="center" vertical="center" wrapText="1"/>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71" fillId="0" borderId="0" xfId="2" applyFont="1" applyAlignment="1" applyProtection="1">
      <alignment horizontal="left" vertical="top" wrapText="1"/>
      <protection locked="0"/>
    </xf>
    <xf numFmtId="0" fontId="71" fillId="0" borderId="0" xfId="2" applyFont="1" applyBorder="1" applyAlignment="1" applyProtection="1">
      <alignment horizontal="left" vertical="top" wrapText="1"/>
      <protection locked="0"/>
    </xf>
    <xf numFmtId="0" fontId="2" fillId="0" borderId="9" xfId="0" applyFont="1" applyBorder="1" applyAlignment="1">
      <alignment horizontal="left" vertical="center" wrapText="1"/>
    </xf>
    <xf numFmtId="0" fontId="68" fillId="0" borderId="3" xfId="0" applyFont="1" applyBorder="1" applyAlignment="1">
      <alignment horizontal="left" vertical="center" wrapText="1"/>
    </xf>
    <xf numFmtId="0" fontId="2" fillId="0" borderId="138"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28"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0" fontId="2" fillId="0" borderId="3" xfId="2" applyFont="1" applyBorder="1" applyAlignment="1" applyProtection="1">
      <alignment horizontal="center" vertical="top"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10" fontId="2" fillId="0" borderId="43" xfId="3"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3" fillId="0" borderId="9" xfId="0" applyFont="1" applyBorder="1" applyAlignment="1" applyProtection="1">
      <alignment horizontal="right" vertical="center"/>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164" fontId="2" fillId="0" borderId="43" xfId="1" applyNumberFormat="1" applyFont="1" applyBorder="1" applyAlignment="1" applyProtection="1">
      <alignment horizontal="center" vertical="top"/>
      <protection locked="0"/>
    </xf>
    <xf numFmtId="0" fontId="6" fillId="6" borderId="16" xfId="2" applyFont="1" applyFill="1" applyBorder="1" applyAlignment="1" applyProtection="1">
      <alignment horizontal="center" vertical="center"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22" fillId="0" borderId="0" xfId="2" applyFont="1" applyAlignment="1" applyProtection="1">
      <alignment horizontal="center" vertical="center"/>
      <protection locked="0"/>
    </xf>
    <xf numFmtId="0" fontId="71"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71" fillId="0" borderId="0" xfId="2" applyFont="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2" xfId="2" applyFont="1" applyFill="1" applyBorder="1" applyAlignment="1" applyProtection="1">
      <alignment horizontal="left" vertical="top" wrapText="1"/>
      <protection locked="0"/>
    </xf>
    <xf numFmtId="0" fontId="13" fillId="6" borderId="93" xfId="2" applyFont="1" applyFill="1" applyBorder="1" applyAlignment="1" applyProtection="1">
      <alignment horizontal="left" vertical="top" wrapText="1"/>
      <protection locked="0"/>
    </xf>
    <xf numFmtId="0" fontId="72" fillId="0" borderId="19" xfId="2" applyFont="1" applyBorder="1" applyAlignment="1" applyProtection="1">
      <alignment horizontal="left" vertical="center" wrapText="1"/>
      <protection locked="0"/>
    </xf>
    <xf numFmtId="0" fontId="21" fillId="0" borderId="0" xfId="2" applyFont="1" applyAlignment="1" applyProtection="1">
      <alignment horizontal="right" vertical="center"/>
      <protection locked="0"/>
    </xf>
    <xf numFmtId="0" fontId="69"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25" xfId="2" applyFont="1" applyBorder="1" applyAlignment="1" applyProtection="1">
      <alignment horizontal="left" vertical="center" wrapText="1"/>
      <protection locked="0"/>
    </xf>
    <xf numFmtId="6" fontId="2" fillId="0" borderId="11" xfId="2" applyNumberFormat="1" applyFont="1" applyBorder="1" applyAlignment="1" applyProtection="1">
      <alignment horizontal="left" vertical="top" wrapText="1"/>
      <protection locked="0"/>
    </xf>
    <xf numFmtId="6" fontId="2" fillId="0" borderId="12"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29" fillId="0" borderId="27" xfId="2" applyFont="1" applyBorder="1" applyAlignment="1" applyProtection="1">
      <alignment horizontal="left" vertical="center" wrapText="1"/>
      <protection locked="0"/>
    </xf>
    <xf numFmtId="0" fontId="29" fillId="0" borderId="32" xfId="2" applyFont="1" applyBorder="1" applyAlignment="1" applyProtection="1">
      <alignment horizontal="left" vertical="center" wrapText="1"/>
      <protection locked="0"/>
    </xf>
    <xf numFmtId="0" fontId="29" fillId="0" borderId="33" xfId="2" applyFont="1" applyBorder="1" applyAlignment="1" applyProtection="1">
      <alignment horizontal="left" vertical="center" wrapText="1"/>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2" fillId="0" borderId="0" xfId="0" applyFont="1" applyAlignment="1">
      <alignment horizontal="right" vertical="center" wrapText="1"/>
    </xf>
    <xf numFmtId="0" fontId="2" fillId="0" borderId="30" xfId="0" applyFont="1" applyBorder="1" applyAlignment="1" applyProtection="1">
      <alignment horizontal="left" vertical="center" wrapText="1"/>
      <protection locked="0"/>
    </xf>
    <xf numFmtId="0" fontId="8" fillId="3" borderId="0" xfId="0" applyFont="1" applyFill="1" applyAlignment="1">
      <alignment horizontal="center" vertical="center"/>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70" fillId="0" borderId="0" xfId="0" applyFont="1" applyAlignment="1">
      <alignment horizontal="left" vertical="center"/>
    </xf>
    <xf numFmtId="0" fontId="3" fillId="0" borderId="9" xfId="0" applyFont="1" applyBorder="1" applyAlignment="1">
      <alignment horizontal="right" vertical="center"/>
    </xf>
    <xf numFmtId="0" fontId="2" fillId="0" borderId="0" xfId="0" applyFo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2" fillId="0" borderId="17" xfId="5" applyBorder="1" applyAlignment="1">
      <alignment horizontal="center" vertical="center" wrapText="1"/>
    </xf>
    <xf numFmtId="0" fontId="32" fillId="0" borderId="2" xfId="5" applyBorder="1" applyAlignment="1">
      <alignment horizontal="center" vertical="center" wrapText="1"/>
    </xf>
    <xf numFmtId="0" fontId="32" fillId="0" borderId="1" xfId="5" applyBorder="1" applyAlignment="1">
      <alignment horizontal="center" vertical="center" wrapText="1"/>
    </xf>
    <xf numFmtId="0" fontId="32" fillId="0" borderId="19" xfId="5" applyBorder="1" applyAlignment="1">
      <alignment horizontal="center" vertical="center" wrapText="1"/>
    </xf>
    <xf numFmtId="0" fontId="32" fillId="0" borderId="0" xfId="5" applyAlignment="1">
      <alignment horizontal="center" vertical="center" wrapText="1"/>
    </xf>
    <xf numFmtId="0" fontId="32" fillId="0" borderId="20" xfId="5" applyBorder="1" applyAlignment="1">
      <alignment horizontal="center" vertical="center" wrapText="1"/>
    </xf>
    <xf numFmtId="0" fontId="45" fillId="0" borderId="19" xfId="7" applyBorder="1" applyAlignment="1" applyProtection="1">
      <alignment horizontal="center" vertical="center"/>
    </xf>
    <xf numFmtId="0" fontId="45" fillId="0" borderId="0" xfId="7" applyAlignment="1" applyProtection="1">
      <alignment horizontal="center" vertical="center"/>
    </xf>
    <xf numFmtId="0" fontId="45" fillId="0" borderId="20" xfId="7" applyBorder="1" applyAlignment="1" applyProtection="1">
      <alignment horizontal="center" vertical="center"/>
    </xf>
    <xf numFmtId="49" fontId="45" fillId="0" borderId="18" xfId="7" applyNumberFormat="1" applyBorder="1" applyAlignment="1" applyProtection="1">
      <alignment horizontal="center" vertical="center"/>
    </xf>
    <xf numFmtId="49" fontId="45" fillId="0" borderId="3" xfId="7" applyNumberFormat="1" applyBorder="1" applyAlignment="1" applyProtection="1">
      <alignment horizontal="center" vertical="center"/>
    </xf>
    <xf numFmtId="49" fontId="45" fillId="0" borderId="7" xfId="7" applyNumberFormat="1" applyBorder="1" applyAlignment="1" applyProtection="1">
      <alignment horizontal="center" vertical="center"/>
    </xf>
    <xf numFmtId="0" fontId="32" fillId="0" borderId="50" xfId="5" applyBorder="1" applyAlignment="1">
      <alignment horizontal="left"/>
    </xf>
    <xf numFmtId="3" fontId="32" fillId="0" borderId="108" xfId="8" applyNumberFormat="1" applyBorder="1" applyAlignment="1" applyProtection="1">
      <alignment horizontal="center"/>
      <protection locked="0"/>
    </xf>
    <xf numFmtId="3" fontId="0" fillId="0" borderId="50" xfId="8" applyNumberFormat="1" applyFont="1" applyBorder="1" applyAlignment="1" applyProtection="1">
      <alignment horizontal="center"/>
      <protection locked="0"/>
    </xf>
    <xf numFmtId="3" fontId="32" fillId="0" borderId="109" xfId="8" applyNumberFormat="1" applyBorder="1" applyAlignment="1" applyProtection="1">
      <alignment horizontal="center"/>
      <protection locked="0"/>
    </xf>
    <xf numFmtId="0" fontId="32" fillId="0" borderId="13" xfId="5" applyBorder="1" applyAlignment="1">
      <alignment horizontal="left" vertical="center"/>
    </xf>
    <xf numFmtId="0" fontId="32" fillId="0" borderId="14" xfId="5" applyBorder="1" applyAlignment="1">
      <alignment horizontal="left" vertical="center"/>
    </xf>
    <xf numFmtId="0" fontId="32" fillId="0" borderId="35" xfId="5" applyBorder="1" applyAlignment="1">
      <alignment horizontal="left" vertical="center"/>
    </xf>
    <xf numFmtId="0" fontId="32" fillId="0" borderId="36" xfId="5" applyBorder="1" applyAlignment="1">
      <alignment horizontal="left" vertical="center"/>
    </xf>
    <xf numFmtId="0" fontId="32" fillId="0" borderId="118" xfId="5" applyBorder="1" applyAlignment="1">
      <alignment horizontal="left"/>
    </xf>
    <xf numFmtId="164" fontId="32" fillId="11" borderId="119" xfId="5" applyNumberFormat="1" applyFill="1" applyBorder="1" applyAlignment="1">
      <alignment horizontal="center"/>
    </xf>
    <xf numFmtId="164" fontId="32" fillId="11" borderId="118" xfId="5" applyNumberFormat="1" applyFill="1" applyBorder="1" applyAlignment="1">
      <alignment horizontal="center"/>
    </xf>
    <xf numFmtId="164" fontId="32" fillId="11" borderId="120" xfId="5" applyNumberFormat="1" applyFill="1" applyBorder="1" applyAlignment="1">
      <alignment horizontal="center"/>
    </xf>
    <xf numFmtId="0" fontId="32" fillId="0" borderId="121" xfId="5" applyBorder="1" applyAlignment="1">
      <alignment horizontal="left"/>
    </xf>
    <xf numFmtId="164" fontId="32" fillId="11" borderId="122" xfId="5" applyNumberFormat="1" applyFill="1" applyBorder="1" applyAlignment="1">
      <alignment horizontal="center"/>
    </xf>
    <xf numFmtId="164" fontId="32" fillId="11" borderId="121" xfId="5" applyNumberFormat="1" applyFill="1" applyBorder="1" applyAlignment="1">
      <alignment horizontal="center"/>
    </xf>
    <xf numFmtId="164" fontId="32" fillId="11" borderId="123" xfId="5" applyNumberFormat="1" applyFill="1" applyBorder="1" applyAlignment="1">
      <alignment horizontal="center"/>
    </xf>
    <xf numFmtId="0" fontId="32" fillId="0" borderId="124" xfId="5" applyBorder="1" applyAlignment="1">
      <alignment horizontal="left"/>
    </xf>
    <xf numFmtId="164" fontId="32" fillId="11" borderId="139" xfId="5" applyNumberFormat="1" applyFill="1" applyBorder="1" applyAlignment="1">
      <alignment horizontal="center"/>
    </xf>
    <xf numFmtId="164" fontId="32" fillId="11" borderId="124" xfId="5" applyNumberFormat="1" applyFill="1" applyBorder="1" applyAlignment="1">
      <alignment horizontal="center"/>
    </xf>
    <xf numFmtId="164" fontId="32" fillId="11" borderId="140" xfId="5" applyNumberFormat="1" applyFill="1" applyBorder="1" applyAlignment="1">
      <alignment horizontal="center"/>
    </xf>
    <xf numFmtId="0" fontId="38" fillId="0" borderId="125" xfId="5" applyFont="1" applyBorder="1" applyAlignment="1">
      <alignment horizontal="left"/>
    </xf>
    <xf numFmtId="164" fontId="38" fillId="11" borderId="100" xfId="9" applyNumberFormat="1" applyFont="1" applyFill="1" applyBorder="1" applyAlignment="1">
      <alignment horizontal="center"/>
    </xf>
    <xf numFmtId="164" fontId="38" fillId="11" borderId="3" xfId="9" applyNumberFormat="1" applyFont="1" applyFill="1" applyBorder="1" applyAlignment="1">
      <alignment horizontal="center"/>
    </xf>
    <xf numFmtId="164" fontId="38" fillId="11" borderId="7" xfId="9" applyNumberFormat="1" applyFont="1" applyFill="1" applyBorder="1" applyAlignment="1">
      <alignment horizontal="center"/>
    </xf>
    <xf numFmtId="49" fontId="59" fillId="16" borderId="90" xfId="5" applyNumberFormat="1" applyFont="1" applyFill="1" applyBorder="1" applyAlignment="1">
      <alignment horizontal="center" vertical="center"/>
    </xf>
    <xf numFmtId="49" fontId="59" fillId="16" borderId="126" xfId="5" applyNumberFormat="1" applyFont="1" applyFill="1" applyBorder="1" applyAlignment="1">
      <alignment horizontal="center" vertical="center"/>
    </xf>
    <xf numFmtId="49" fontId="59" fillId="16" borderId="127" xfId="5" applyNumberFormat="1" applyFont="1" applyFill="1" applyBorder="1" applyAlignment="1">
      <alignment horizontal="center" vertical="center"/>
    </xf>
    <xf numFmtId="49" fontId="59" fillId="16" borderId="94" xfId="5" applyNumberFormat="1" applyFont="1" applyFill="1" applyBorder="1" applyAlignment="1">
      <alignment horizontal="center" vertical="center"/>
    </xf>
    <xf numFmtId="49" fontId="59" fillId="16" borderId="95" xfId="5" applyNumberFormat="1" applyFont="1" applyFill="1" applyBorder="1" applyAlignment="1">
      <alignment horizontal="center" vertical="center"/>
    </xf>
    <xf numFmtId="49" fontId="59" fillId="16" borderId="96" xfId="5" applyNumberFormat="1" applyFont="1" applyFill="1" applyBorder="1" applyAlignment="1">
      <alignment horizontal="center" vertical="center"/>
    </xf>
    <xf numFmtId="0" fontId="50" fillId="0" borderId="107" xfId="5" applyFont="1" applyBorder="1" applyAlignment="1">
      <alignment horizontal="left" wrapText="1"/>
    </xf>
    <xf numFmtId="0" fontId="50" fillId="0" borderId="0" xfId="5" applyFont="1" applyAlignment="1">
      <alignment horizontal="left" wrapText="1"/>
    </xf>
    <xf numFmtId="0" fontId="32" fillId="0" borderId="0" xfId="5" applyAlignment="1">
      <alignment horizontal="left"/>
    </xf>
    <xf numFmtId="3" fontId="32" fillId="11" borderId="107" xfId="5" applyNumberFormat="1" applyFill="1" applyBorder="1" applyAlignment="1">
      <alignment horizontal="center"/>
    </xf>
    <xf numFmtId="3" fontId="32" fillId="11" borderId="0" xfId="5" applyNumberFormat="1" applyFill="1" applyAlignment="1">
      <alignment horizontal="center"/>
    </xf>
    <xf numFmtId="3" fontId="32" fillId="11" borderId="110" xfId="5" applyNumberFormat="1" applyFill="1" applyBorder="1" applyAlignment="1">
      <alignment horizontal="center"/>
    </xf>
    <xf numFmtId="0" fontId="32" fillId="0" borderId="112" xfId="5" applyBorder="1" applyAlignment="1">
      <alignment horizontal="left"/>
    </xf>
    <xf numFmtId="3" fontId="32" fillId="0" borderId="113" xfId="5" applyNumberFormat="1" applyBorder="1" applyAlignment="1" applyProtection="1">
      <alignment horizontal="center"/>
      <protection locked="0"/>
    </xf>
    <xf numFmtId="3" fontId="32" fillId="0" borderId="114" xfId="5" applyNumberFormat="1" applyBorder="1" applyAlignment="1" applyProtection="1">
      <alignment horizontal="center"/>
      <protection locked="0"/>
    </xf>
    <xf numFmtId="3" fontId="32" fillId="0" borderId="115" xfId="5" applyNumberFormat="1" applyBorder="1" applyAlignment="1" applyProtection="1">
      <alignment horizontal="center"/>
      <protection locked="0"/>
    </xf>
    <xf numFmtId="0" fontId="51" fillId="0" borderId="107" xfId="5" applyFont="1" applyBorder="1" applyAlignment="1">
      <alignment horizontal="left" vertical="top" wrapText="1"/>
    </xf>
    <xf numFmtId="0" fontId="51" fillId="0" borderId="0" xfId="5" applyFont="1" applyAlignment="1">
      <alignment horizontal="left" vertical="top" wrapText="1"/>
    </xf>
    <xf numFmtId="3" fontId="32" fillId="0" borderId="116" xfId="5" applyNumberFormat="1" applyBorder="1" applyAlignment="1" applyProtection="1">
      <alignment horizontal="center"/>
      <protection locked="0"/>
    </xf>
    <xf numFmtId="3" fontId="32" fillId="0" borderId="32" xfId="5" applyNumberFormat="1" applyBorder="1" applyAlignment="1" applyProtection="1">
      <alignment horizontal="center"/>
      <protection locked="0"/>
    </xf>
    <xf numFmtId="3" fontId="32" fillId="0" borderId="117" xfId="5" applyNumberFormat="1" applyBorder="1" applyAlignment="1" applyProtection="1">
      <alignment horizontal="center"/>
      <protection locked="0"/>
    </xf>
    <xf numFmtId="3" fontId="32" fillId="12" borderId="105" xfId="5" applyNumberFormat="1" applyFill="1" applyBorder="1" applyAlignment="1">
      <alignment horizontal="center"/>
    </xf>
    <xf numFmtId="3" fontId="32" fillId="12" borderId="25" xfId="5" applyNumberFormat="1" applyFill="1" applyBorder="1" applyAlignment="1">
      <alignment horizontal="center"/>
    </xf>
    <xf numFmtId="3" fontId="32" fillId="12" borderId="106" xfId="5" applyNumberFormat="1" applyFill="1" applyBorder="1" applyAlignment="1">
      <alignment horizontal="center"/>
    </xf>
    <xf numFmtId="0" fontId="1" fillId="0" borderId="50" xfId="5" applyFont="1" applyBorder="1" applyAlignment="1">
      <alignment horizontal="left"/>
    </xf>
    <xf numFmtId="3" fontId="41" fillId="0" borderId="108" xfId="5" applyNumberFormat="1" applyFont="1" applyBorder="1" applyAlignment="1" applyProtection="1">
      <alignment horizontal="center"/>
      <protection locked="0"/>
    </xf>
    <xf numFmtId="3" fontId="41" fillId="0" borderId="50" xfId="5" applyNumberFormat="1" applyFont="1" applyBorder="1" applyAlignment="1" applyProtection="1">
      <alignment horizontal="center"/>
      <protection locked="0"/>
    </xf>
    <xf numFmtId="3" fontId="41" fillId="0" borderId="109" xfId="5" applyNumberFormat="1" applyFont="1" applyBorder="1" applyAlignment="1" applyProtection="1">
      <alignment horizontal="center"/>
      <protection locked="0"/>
    </xf>
    <xf numFmtId="0" fontId="32" fillId="0" borderId="8" xfId="5" applyBorder="1" applyAlignment="1">
      <alignment horizontal="left"/>
    </xf>
    <xf numFmtId="3" fontId="32" fillId="0" borderId="102" xfId="8" applyNumberFormat="1" applyBorder="1" applyAlignment="1" applyProtection="1">
      <alignment horizontal="center"/>
      <protection locked="0"/>
    </xf>
    <xf numFmtId="3" fontId="0" fillId="0" borderId="8" xfId="8" applyNumberFormat="1" applyFont="1" applyBorder="1" applyAlignment="1" applyProtection="1">
      <alignment horizontal="center"/>
      <protection locked="0"/>
    </xf>
    <xf numFmtId="3" fontId="32" fillId="0" borderId="103" xfId="8" applyNumberFormat="1" applyBorder="1" applyAlignment="1" applyProtection="1">
      <alignment horizontal="center"/>
      <protection locked="0"/>
    </xf>
    <xf numFmtId="0" fontId="32" fillId="0" borderId="2" xfId="5" applyBorder="1" applyAlignment="1">
      <alignment horizontal="left"/>
    </xf>
    <xf numFmtId="0" fontId="32" fillId="0" borderId="13" xfId="5" applyBorder="1" applyAlignment="1">
      <alignment horizontal="left"/>
    </xf>
    <xf numFmtId="49" fontId="6" fillId="0" borderId="8" xfId="5" applyNumberFormat="1" applyFont="1" applyBorder="1" applyAlignment="1">
      <alignment horizontal="center" vertical="center"/>
    </xf>
    <xf numFmtId="0" fontId="33" fillId="0" borderId="25" xfId="5" applyFont="1" applyBorder="1" applyAlignment="1">
      <alignment horizontal="left" wrapText="1"/>
    </xf>
    <xf numFmtId="3" fontId="33" fillId="0" borderId="94" xfId="5" applyNumberFormat="1" applyFont="1" applyBorder="1" applyAlignment="1">
      <alignment horizontal="center"/>
    </xf>
    <xf numFmtId="3" fontId="33" fillId="0" borderId="95" xfId="5" applyNumberFormat="1" applyFont="1" applyBorder="1" applyAlignment="1">
      <alignment horizontal="center"/>
    </xf>
    <xf numFmtId="3" fontId="33" fillId="0" borderId="96" xfId="5" applyNumberFormat="1" applyFont="1" applyBorder="1" applyAlignment="1">
      <alignment horizontal="center"/>
    </xf>
    <xf numFmtId="0" fontId="32" fillId="0" borderId="98" xfId="5" applyBorder="1" applyAlignment="1">
      <alignment horizontal="left"/>
    </xf>
    <xf numFmtId="164" fontId="32" fillId="11" borderId="97" xfId="5" applyNumberFormat="1" applyFill="1" applyBorder="1" applyAlignment="1">
      <alignment horizontal="center"/>
    </xf>
    <xf numFmtId="164" fontId="32" fillId="11" borderId="98" xfId="5" applyNumberFormat="1" applyFill="1" applyBorder="1" applyAlignment="1">
      <alignment horizontal="center"/>
    </xf>
    <xf numFmtId="164" fontId="32" fillId="11" borderId="99" xfId="5" applyNumberFormat="1" applyFill="1" applyBorder="1" applyAlignment="1">
      <alignment horizontal="center"/>
    </xf>
    <xf numFmtId="0" fontId="33" fillId="0" borderId="25" xfId="5" applyFont="1" applyBorder="1" applyAlignment="1">
      <alignment horizontal="left"/>
    </xf>
    <xf numFmtId="0" fontId="55" fillId="0" borderId="0" xfId="5" applyFont="1" applyAlignment="1">
      <alignment horizontal="left" wrapText="1"/>
    </xf>
    <xf numFmtId="0" fontId="56" fillId="0" borderId="0" xfId="5" applyFont="1" applyAlignment="1">
      <alignment horizontal="center" wrapText="1"/>
    </xf>
    <xf numFmtId="164" fontId="32" fillId="11" borderId="102" xfId="6" applyNumberFormat="1" applyFill="1" applyBorder="1" applyAlignment="1">
      <alignment horizontal="center"/>
    </xf>
    <xf numFmtId="164" fontId="32" fillId="11" borderId="8" xfId="6" applyNumberFormat="1" applyFill="1" applyBorder="1" applyAlignment="1">
      <alignment horizontal="center"/>
    </xf>
    <xf numFmtId="164" fontId="32" fillId="11" borderId="103" xfId="6" applyNumberFormat="1" applyFill="1" applyBorder="1" applyAlignment="1">
      <alignment horizontal="center"/>
    </xf>
    <xf numFmtId="3" fontId="32" fillId="0" borderId="102" xfId="5" applyNumberFormat="1" applyBorder="1" applyAlignment="1" applyProtection="1">
      <alignment horizontal="center"/>
      <protection locked="0"/>
    </xf>
    <xf numFmtId="3" fontId="32" fillId="0" borderId="8" xfId="5" applyNumberFormat="1" applyBorder="1" applyAlignment="1" applyProtection="1">
      <alignment horizontal="center"/>
      <protection locked="0"/>
    </xf>
    <xf numFmtId="3" fontId="32" fillId="0" borderId="103" xfId="5" applyNumberFormat="1" applyBorder="1" applyAlignment="1" applyProtection="1">
      <alignment horizontal="center"/>
      <protection locked="0"/>
    </xf>
    <xf numFmtId="3" fontId="1" fillId="0" borderId="94" xfId="5" applyNumberFormat="1" applyFont="1" applyBorder="1" applyAlignment="1" applyProtection="1">
      <alignment horizontal="center"/>
      <protection locked="0"/>
    </xf>
    <xf numFmtId="3" fontId="32" fillId="0" borderId="95" xfId="5" applyNumberFormat="1" applyBorder="1" applyAlignment="1" applyProtection="1">
      <alignment horizontal="center"/>
      <protection locked="0"/>
    </xf>
    <xf numFmtId="3" fontId="32" fillId="0" borderId="96" xfId="5" applyNumberFormat="1" applyBorder="1" applyAlignment="1" applyProtection="1">
      <alignment horizontal="center"/>
      <protection locked="0"/>
    </xf>
    <xf numFmtId="164" fontId="1" fillId="0" borderId="94" xfId="9" applyNumberFormat="1" applyBorder="1" applyAlignment="1" applyProtection="1">
      <alignment horizontal="center"/>
      <protection locked="0"/>
    </xf>
    <xf numFmtId="164" fontId="32" fillId="0" borderId="95" xfId="9" applyNumberFormat="1" applyFont="1" applyBorder="1" applyAlignment="1" applyProtection="1">
      <alignment horizontal="center"/>
      <protection locked="0"/>
    </xf>
    <xf numFmtId="164" fontId="32" fillId="0" borderId="96" xfId="9" applyNumberFormat="1" applyFont="1" applyBorder="1" applyAlignment="1" applyProtection="1">
      <alignment horizontal="center"/>
      <protection locked="0"/>
    </xf>
    <xf numFmtId="0" fontId="33" fillId="0" borderId="19" xfId="0" applyFont="1" applyBorder="1" applyAlignment="1">
      <alignment horizontal="center"/>
    </xf>
    <xf numFmtId="0" fontId="33" fillId="0" borderId="0" xfId="0" applyFont="1" applyAlignment="1">
      <alignment horizontal="center"/>
    </xf>
  </cellXfs>
  <cellStyles count="10">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Percent" xfId="3" builtinId="5"/>
    <cellStyle name="Percent 3" xfId="4" xr:uid="{00000000-0005-0000-0000-000009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3" dropStyle="combo" dx="29" fmlaLink="'Do not delete - for ADSD use'!$A$41" fmlaRange="'Do not delete - for ADSD use'!$A$42:$A$44" sel="2"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4" name="Oval 35">
          <a:extLst>
            <a:ext uri="{FF2B5EF4-FFF2-40B4-BE49-F238E27FC236}">
              <a16:creationId xmlns:a16="http://schemas.microsoft.com/office/drawing/2014/main" id="{00000000-0008-0000-0000-000004000000}"/>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5" name="Oval 38">
          <a:extLst>
            <a:ext uri="{FF2B5EF4-FFF2-40B4-BE49-F238E27FC236}">
              <a16:creationId xmlns:a16="http://schemas.microsoft.com/office/drawing/2014/main" id="{00000000-0008-0000-0000-000005000000}"/>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50</xdr:row>
      <xdr:rowOff>54591</xdr:rowOff>
    </xdr:from>
    <xdr:to>
      <xdr:col>11</xdr:col>
      <xdr:colOff>129654</xdr:colOff>
      <xdr:row>50</xdr:row>
      <xdr:rowOff>109182</xdr:rowOff>
    </xdr:to>
    <xdr:sp macro="" textlink="">
      <xdr:nvSpPr>
        <xdr:cNvPr id="6" name="Oval 39">
          <a:extLst>
            <a:ext uri="{FF2B5EF4-FFF2-40B4-BE49-F238E27FC236}">
              <a16:creationId xmlns:a16="http://schemas.microsoft.com/office/drawing/2014/main" id="{00000000-0008-0000-0000-000006000000}"/>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51</xdr:row>
      <xdr:rowOff>54591</xdr:rowOff>
    </xdr:from>
    <xdr:to>
      <xdr:col>11</xdr:col>
      <xdr:colOff>129654</xdr:colOff>
      <xdr:row>51</xdr:row>
      <xdr:rowOff>109182</xdr:rowOff>
    </xdr:to>
    <xdr:sp macro="" textlink="">
      <xdr:nvSpPr>
        <xdr:cNvPr id="7" name="Oval 40">
          <a:extLst>
            <a:ext uri="{FF2B5EF4-FFF2-40B4-BE49-F238E27FC236}">
              <a16:creationId xmlns:a16="http://schemas.microsoft.com/office/drawing/2014/main" id="{00000000-0008-0000-0000-000007000000}"/>
            </a:ext>
          </a:extLst>
        </xdr:cNvPr>
        <xdr:cNvSpPr>
          <a:spLocks noChangeArrowheads="1"/>
        </xdr:cNvSpPr>
      </xdr:nvSpPr>
      <xdr:spPr bwMode="auto">
        <a:xfrm>
          <a:off x="4053386"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51</xdr:row>
      <xdr:rowOff>54591</xdr:rowOff>
    </xdr:from>
    <xdr:to>
      <xdr:col>1</xdr:col>
      <xdr:colOff>129654</xdr:colOff>
      <xdr:row>51</xdr:row>
      <xdr:rowOff>109182</xdr:rowOff>
    </xdr:to>
    <xdr:sp macro="" textlink="">
      <xdr:nvSpPr>
        <xdr:cNvPr id="8" name="Oval 43">
          <a:extLst>
            <a:ext uri="{FF2B5EF4-FFF2-40B4-BE49-F238E27FC236}">
              <a16:creationId xmlns:a16="http://schemas.microsoft.com/office/drawing/2014/main" id="{00000000-0008-0000-0000-000008000000}"/>
            </a:ext>
          </a:extLst>
        </xdr:cNvPr>
        <xdr:cNvSpPr>
          <a:spLocks noChangeArrowheads="1"/>
        </xdr:cNvSpPr>
      </xdr:nvSpPr>
      <xdr:spPr bwMode="auto">
        <a:xfrm>
          <a:off x="191069"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52</xdr:row>
      <xdr:rowOff>54591</xdr:rowOff>
    </xdr:from>
    <xdr:to>
      <xdr:col>1</xdr:col>
      <xdr:colOff>129654</xdr:colOff>
      <xdr:row>52</xdr:row>
      <xdr:rowOff>109182</xdr:rowOff>
    </xdr:to>
    <xdr:sp macro="" textlink="">
      <xdr:nvSpPr>
        <xdr:cNvPr id="9" name="Oval 44">
          <a:extLst>
            <a:ext uri="{FF2B5EF4-FFF2-40B4-BE49-F238E27FC236}">
              <a16:creationId xmlns:a16="http://schemas.microsoft.com/office/drawing/2014/main" id="{00000000-0008-0000-0000-000009000000}"/>
            </a:ext>
          </a:extLst>
        </xdr:cNvPr>
        <xdr:cNvSpPr>
          <a:spLocks noChangeArrowheads="1"/>
        </xdr:cNvSpPr>
      </xdr:nvSpPr>
      <xdr:spPr bwMode="auto">
        <a:xfrm>
          <a:off x="191069" y="7629098"/>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53</xdr:row>
      <xdr:rowOff>54591</xdr:rowOff>
    </xdr:from>
    <xdr:to>
      <xdr:col>1</xdr:col>
      <xdr:colOff>129654</xdr:colOff>
      <xdr:row>53</xdr:row>
      <xdr:rowOff>109182</xdr:rowOff>
    </xdr:to>
    <xdr:sp macro="" textlink="">
      <xdr:nvSpPr>
        <xdr:cNvPr id="10" name="Oval 45">
          <a:extLst>
            <a:ext uri="{FF2B5EF4-FFF2-40B4-BE49-F238E27FC236}">
              <a16:creationId xmlns:a16="http://schemas.microsoft.com/office/drawing/2014/main" id="{00000000-0008-0000-0000-00000A000000}"/>
            </a:ext>
          </a:extLst>
        </xdr:cNvPr>
        <xdr:cNvSpPr>
          <a:spLocks noChangeArrowheads="1"/>
        </xdr:cNvSpPr>
      </xdr:nvSpPr>
      <xdr:spPr bwMode="auto">
        <a:xfrm>
          <a:off x="191069" y="779287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45</xdr:row>
      <xdr:rowOff>61415</xdr:rowOff>
    </xdr:from>
    <xdr:to>
      <xdr:col>11</xdr:col>
      <xdr:colOff>129654</xdr:colOff>
      <xdr:row>45</xdr:row>
      <xdr:rowOff>116006</xdr:rowOff>
    </xdr:to>
    <xdr:sp macro="" textlink="">
      <xdr:nvSpPr>
        <xdr:cNvPr id="13" name="Oval 33">
          <a:extLst>
            <a:ext uri="{FF2B5EF4-FFF2-40B4-BE49-F238E27FC236}">
              <a16:creationId xmlns:a16="http://schemas.microsoft.com/office/drawing/2014/main" id="{00000000-0008-0000-0000-00000D000000}"/>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52</xdr:row>
      <xdr:rowOff>61415</xdr:rowOff>
    </xdr:from>
    <xdr:to>
      <xdr:col>11</xdr:col>
      <xdr:colOff>122830</xdr:colOff>
      <xdr:row>52</xdr:row>
      <xdr:rowOff>116006</xdr:rowOff>
    </xdr:to>
    <xdr:sp macro="" textlink="">
      <xdr:nvSpPr>
        <xdr:cNvPr id="14" name="Oval 40">
          <a:extLst>
            <a:ext uri="{FF2B5EF4-FFF2-40B4-BE49-F238E27FC236}">
              <a16:creationId xmlns:a16="http://schemas.microsoft.com/office/drawing/2014/main" id="{00000000-0008-0000-0000-00000E000000}"/>
            </a:ext>
          </a:extLst>
        </xdr:cNvPr>
        <xdr:cNvSpPr>
          <a:spLocks noChangeArrowheads="1"/>
        </xdr:cNvSpPr>
      </xdr:nvSpPr>
      <xdr:spPr bwMode="auto">
        <a:xfrm>
          <a:off x="4046562" y="763592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53</xdr:row>
      <xdr:rowOff>61415</xdr:rowOff>
    </xdr:from>
    <xdr:to>
      <xdr:col>11</xdr:col>
      <xdr:colOff>122830</xdr:colOff>
      <xdr:row>53</xdr:row>
      <xdr:rowOff>116006</xdr:rowOff>
    </xdr:to>
    <xdr:sp macro="" textlink="">
      <xdr:nvSpPr>
        <xdr:cNvPr id="15" name="Oval 40">
          <a:extLst>
            <a:ext uri="{FF2B5EF4-FFF2-40B4-BE49-F238E27FC236}">
              <a16:creationId xmlns:a16="http://schemas.microsoft.com/office/drawing/2014/main" id="{00000000-0008-0000-0000-00000F000000}"/>
            </a:ext>
          </a:extLst>
        </xdr:cNvPr>
        <xdr:cNvSpPr>
          <a:spLocks noChangeArrowheads="1"/>
        </xdr:cNvSpPr>
      </xdr:nvSpPr>
      <xdr:spPr bwMode="auto">
        <a:xfrm>
          <a:off x="4046562" y="7799696"/>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304800</xdr:colOff>
          <xdr:row>10</xdr:row>
          <xdr:rowOff>160020</xdr:rowOff>
        </xdr:from>
        <xdr:to>
          <xdr:col>15</xdr:col>
          <xdr:colOff>209550</xdr:colOff>
          <xdr:row>12</xdr:row>
          <xdr:rowOff>19050</xdr:rowOff>
        </xdr:to>
        <xdr:sp macro="" textlink="">
          <xdr:nvSpPr>
            <xdr:cNvPr id="4097" name="Check Box 1" descr="For-Profit"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335280</xdr:colOff>
          <xdr:row>10</xdr:row>
          <xdr:rowOff>152400</xdr:rowOff>
        </xdr:from>
        <xdr:to>
          <xdr:col>16</xdr:col>
          <xdr:colOff>685800</xdr:colOff>
          <xdr:row>12</xdr:row>
          <xdr:rowOff>0</xdr:rowOff>
        </xdr:to>
        <xdr:sp macro="" textlink="">
          <xdr:nvSpPr>
            <xdr:cNvPr id="4098" name="Check Box 2" descr="Non-Profit"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10</xdr:row>
          <xdr:rowOff>160020</xdr:rowOff>
        </xdr:from>
        <xdr:to>
          <xdr:col>19</xdr:col>
          <xdr:colOff>91440</xdr:colOff>
          <xdr:row>12</xdr:row>
          <xdr:rowOff>19050</xdr:rowOff>
        </xdr:to>
        <xdr:sp macro="" textlink="">
          <xdr:nvSpPr>
            <xdr:cNvPr id="4099" name="Check Box 3" descr="Governmental"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556260</xdr:colOff>
          <xdr:row>3</xdr:row>
          <xdr:rowOff>91440</xdr:rowOff>
        </xdr:from>
        <xdr:to>
          <xdr:col>8</xdr:col>
          <xdr:colOff>859155</xdr:colOff>
          <xdr:row>5</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556260</xdr:colOff>
          <xdr:row>0</xdr:row>
          <xdr:rowOff>152400</xdr:rowOff>
        </xdr:from>
        <xdr:to>
          <xdr:col>8</xdr:col>
          <xdr:colOff>891540</xdr:colOff>
          <xdr:row>3</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556260</xdr:colOff>
          <xdr:row>2</xdr:row>
          <xdr:rowOff>99060</xdr:rowOff>
        </xdr:from>
        <xdr:to>
          <xdr:col>8</xdr:col>
          <xdr:colOff>891540</xdr:colOff>
          <xdr:row>3</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10</xdr:row>
          <xdr:rowOff>7620</xdr:rowOff>
        </xdr:from>
        <xdr:to>
          <xdr:col>2</xdr:col>
          <xdr:colOff>129540</xdr:colOff>
          <xdr:row>11</xdr:row>
          <xdr:rowOff>19050</xdr:rowOff>
        </xdr:to>
        <xdr:sp macro="" textlink="">
          <xdr:nvSpPr>
            <xdr:cNvPr id="4105" name="Check Box 9" descr="New Applicant or Type of Service"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10</xdr:row>
          <xdr:rowOff>182880</xdr:rowOff>
        </xdr:from>
        <xdr:to>
          <xdr:col>2</xdr:col>
          <xdr:colOff>129540</xdr:colOff>
          <xdr:row>12</xdr:row>
          <xdr:rowOff>15240</xdr:rowOff>
        </xdr:to>
        <xdr:sp macro="" textlink="">
          <xdr:nvSpPr>
            <xdr:cNvPr id="4110" name="Check Box 14" descr="Continuation of ADSD Subaward"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28</xdr:row>
          <xdr:rowOff>198120</xdr:rowOff>
        </xdr:from>
        <xdr:to>
          <xdr:col>2</xdr:col>
          <xdr:colOff>53340</xdr:colOff>
          <xdr:row>30</xdr:row>
          <xdr:rowOff>20955</xdr:rowOff>
        </xdr:to>
        <xdr:sp macro="" textlink="">
          <xdr:nvSpPr>
            <xdr:cNvPr id="4111" name="Check Box 15" descr="Check box if address if the same as Subrecipient Address"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82395</xdr:colOff>
      <xdr:row>47</xdr:row>
      <xdr:rowOff>59709</xdr:rowOff>
    </xdr:from>
    <xdr:to>
      <xdr:col>11</xdr:col>
      <xdr:colOff>130162</xdr:colOff>
      <xdr:row>48</xdr:row>
      <xdr:rowOff>3413</xdr:rowOff>
    </xdr:to>
    <xdr:sp macro="" textlink="">
      <xdr:nvSpPr>
        <xdr:cNvPr id="40" name="Oval 35">
          <a:extLst>
            <a:ext uri="{FF2B5EF4-FFF2-40B4-BE49-F238E27FC236}">
              <a16:creationId xmlns:a16="http://schemas.microsoft.com/office/drawing/2014/main" id="{00000000-0008-0000-0000-000028000000}"/>
            </a:ext>
          </a:extLst>
        </xdr:cNvPr>
        <xdr:cNvSpPr>
          <a:spLocks noChangeArrowheads="1"/>
        </xdr:cNvSpPr>
      </xdr:nvSpPr>
      <xdr:spPr bwMode="auto">
        <a:xfrm>
          <a:off x="4054765" y="8062524"/>
          <a:ext cx="47767" cy="54047"/>
        </a:xfrm>
        <a:prstGeom prst="ellipse">
          <a:avLst/>
        </a:prstGeom>
        <a:solidFill>
          <a:srgbClr val="000000"/>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11</xdr:col>
          <xdr:colOff>7620</xdr:colOff>
          <xdr:row>36</xdr:row>
          <xdr:rowOff>236220</xdr:rowOff>
        </xdr:from>
        <xdr:to>
          <xdr:col>19</xdr:col>
          <xdr:colOff>247650</xdr:colOff>
          <xdr:row>38</xdr:row>
          <xdr:rowOff>38100</xdr:rowOff>
        </xdr:to>
        <xdr:sp macro="" textlink="">
          <xdr:nvSpPr>
            <xdr:cNvPr id="4116" name="Drop Down 20" descr="Type of Subaward"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hs-ad.state.nv.us\adsd\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Dhhs-ad.state.nv.us\adsd\ORGANIZATION\ADSD%20CC\SHARE\RD\Grants%20Management\Social%20Services\SFY%202019\Application%20and%20Tracking\2nd-Year%20Application\ADSD%20Non-Competitive%20Social%20Services%20Grant%20Application%20FY19%20-%20Part%201.xlsx?FD55E239" TargetMode="External"/><Relationship Id="rId1" Type="http://schemas.openxmlformats.org/officeDocument/2006/relationships/externalLinkPath" Target="file:///\\FD55E239\ADSD%20Non-Competitive%20Social%20Services%20Grant%20Application%20FY19%20-%20Par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Application Checklist"/>
      <sheetName val="Budget Detail Worksheet"/>
      <sheetName val="Budget Form A"/>
      <sheetName val="Budget Form A-1"/>
      <sheetName val="Other Funding"/>
      <sheetName val="Projected Output Measures"/>
      <sheetName val="FOR ADSD USE ONLY-do not delete"/>
    </sheetNames>
    <sheetDataSet>
      <sheetData sheetId="0" refreshError="1"/>
      <sheetData sheetId="1" refreshError="1"/>
      <sheetData sheetId="2">
        <row r="180">
          <cell r="C180" t="str">
            <v/>
          </cell>
        </row>
      </sheetData>
      <sheetData sheetId="3">
        <row r="27">
          <cell r="C27">
            <v>0</v>
          </cell>
        </row>
      </sheetData>
      <sheetData sheetId="4" refreshError="1"/>
      <sheetData sheetId="5" refreshError="1"/>
      <sheetData sheetId="6" refreshError="1"/>
      <sheetData sheetId="7">
        <row r="2">
          <cell r="A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adsd.nv.gov/uploadedFiles/agingnvgov/content/Programs/Grant/FiscalRequirements.pdf"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adsd.nv.gov/Programs/Grant/ServSpecs/Documents/" TargetMode="External"/><Relationship Id="rId7" Type="http://schemas.openxmlformats.org/officeDocument/2006/relationships/vmlDrawing" Target="../drawings/vmlDrawing3.vml"/><Relationship Id="rId2" Type="http://schemas.openxmlformats.org/officeDocument/2006/relationships/hyperlink" Target="http://adsd.nv.gov/Programs/Grant/ServSpecs/Documents/" TargetMode="External"/><Relationship Id="rId1" Type="http://schemas.openxmlformats.org/officeDocument/2006/relationships/hyperlink" Target="http://www.nvaging.net/grants/fixed_fee_rates.htm" TargetMode="External"/><Relationship Id="rId6" Type="http://schemas.openxmlformats.org/officeDocument/2006/relationships/printerSettings" Target="../printerSettings/printerSettings5.bin"/><Relationship Id="rId5" Type="http://schemas.openxmlformats.org/officeDocument/2006/relationships/hyperlink" Target="http://adsd.nv.gov/uploadedFiles/agingnvgov/content/Programs/Grant/Fixed-FeeRates.pdf" TargetMode="External"/><Relationship Id="rId4" Type="http://schemas.openxmlformats.org/officeDocument/2006/relationships/hyperlink" Target="http://www.nvaging.net/grants/fixed_fee_rates.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H65"/>
  <sheetViews>
    <sheetView showGridLines="0" tabSelected="1" zoomScaleNormal="100" zoomScaleSheetLayoutView="100" workbookViewId="0">
      <selection activeCell="D13" sqref="D13:F13"/>
    </sheetView>
  </sheetViews>
  <sheetFormatPr defaultColWidth="9.21875" defaultRowHeight="13.2" x14ac:dyDescent="0.25"/>
  <cols>
    <col min="1" max="1" width="1.44140625" style="44" customWidth="1"/>
    <col min="2" max="2" width="2.5546875" style="44" customWidth="1"/>
    <col min="3" max="3" width="8" style="44" customWidth="1"/>
    <col min="4" max="4" width="5.77734375" style="44" customWidth="1"/>
    <col min="5" max="5" width="7.21875" style="44" customWidth="1"/>
    <col min="6" max="6" width="8.44140625" style="44" customWidth="1"/>
    <col min="7" max="7" width="1.77734375" style="44" customWidth="1"/>
    <col min="8" max="8" width="2.44140625" style="44" customWidth="1"/>
    <col min="9" max="9" width="13.77734375" style="44" customWidth="1"/>
    <col min="10" max="10" width="0.77734375" style="44" customWidth="1"/>
    <col min="11" max="11" width="1.21875" style="44" customWidth="1"/>
    <col min="12" max="12" width="2.5546875" style="44" customWidth="1"/>
    <col min="13" max="13" width="4" style="44" customWidth="1"/>
    <col min="14" max="14" width="2.77734375" style="44" customWidth="1"/>
    <col min="15" max="15" width="6.5546875" style="44" customWidth="1"/>
    <col min="16" max="16" width="4.77734375" style="44" customWidth="1"/>
    <col min="17" max="17" width="12.44140625" style="44" customWidth="1"/>
    <col min="18" max="18" width="6.44140625" style="44" customWidth="1"/>
    <col min="19" max="19" width="4.21875" style="44" customWidth="1"/>
    <col min="20" max="20" width="7" style="44" customWidth="1"/>
    <col min="21" max="16384" width="9.21875" style="44"/>
  </cols>
  <sheetData>
    <row r="1" spans="1:164" s="45" customFormat="1" x14ac:dyDescent="0.25">
      <c r="A1" s="459" t="s">
        <v>40</v>
      </c>
      <c r="B1" s="460"/>
      <c r="C1" s="460"/>
      <c r="D1" s="460"/>
      <c r="E1" s="460"/>
      <c r="F1" s="460"/>
      <c r="G1" s="460"/>
      <c r="H1" s="460"/>
      <c r="I1" s="460"/>
      <c r="J1" s="460"/>
      <c r="K1" s="460"/>
      <c r="L1" s="460"/>
      <c r="M1" s="460"/>
      <c r="N1" s="460"/>
      <c r="O1" s="460"/>
      <c r="P1" s="460"/>
      <c r="Q1" s="460"/>
      <c r="R1" s="460"/>
      <c r="S1" s="460"/>
      <c r="T1" s="461"/>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row>
    <row r="2" spans="1:164" s="45" customFormat="1" ht="2.7" customHeight="1" x14ac:dyDescent="0.25">
      <c r="A2" s="46"/>
      <c r="C2" s="47"/>
      <c r="D2" s="47"/>
      <c r="E2" s="47"/>
      <c r="F2" s="47"/>
      <c r="G2" s="47"/>
      <c r="H2" s="47"/>
      <c r="I2" s="48"/>
      <c r="J2" s="47"/>
      <c r="K2" s="47"/>
      <c r="L2" s="47"/>
      <c r="M2" s="47"/>
      <c r="N2" s="47"/>
      <c r="O2" s="47"/>
      <c r="P2" s="47"/>
      <c r="Q2" s="47"/>
      <c r="R2" s="47"/>
      <c r="S2" s="47"/>
      <c r="T2" s="49"/>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row>
    <row r="3" spans="1:164" s="45" customFormat="1" ht="13.65" customHeight="1" x14ac:dyDescent="0.25">
      <c r="A3" s="462" t="s">
        <v>41</v>
      </c>
      <c r="B3" s="463"/>
      <c r="C3" s="463"/>
      <c r="D3" s="47"/>
      <c r="E3" s="47"/>
      <c r="F3" s="47"/>
      <c r="G3" s="47"/>
      <c r="H3" s="47"/>
      <c r="I3" s="48"/>
      <c r="J3" s="47"/>
      <c r="K3" s="47"/>
      <c r="L3" s="47"/>
      <c r="M3" s="47"/>
      <c r="N3" s="47"/>
      <c r="O3" s="47"/>
      <c r="P3" s="47"/>
      <c r="Q3" s="47"/>
      <c r="R3" s="47"/>
      <c r="T3" s="325"/>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row>
    <row r="4" spans="1:164" s="45" customFormat="1" ht="15" customHeight="1" x14ac:dyDescent="0.25">
      <c r="A4" s="462"/>
      <c r="B4" s="463"/>
      <c r="C4" s="463"/>
      <c r="D4" s="50"/>
      <c r="E4" s="463"/>
      <c r="F4" s="463"/>
      <c r="G4" s="50"/>
      <c r="H4" s="50"/>
      <c r="I4" s="50"/>
      <c r="J4" s="50"/>
      <c r="L4" s="50"/>
      <c r="M4" s="463"/>
      <c r="N4" s="463"/>
      <c r="O4" s="463"/>
      <c r="P4" s="48"/>
      <c r="Q4" s="48"/>
      <c r="R4" s="48"/>
      <c r="S4" s="48"/>
      <c r="T4" s="51"/>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row>
    <row r="5" spans="1:164" s="45" customFormat="1" ht="7.5" customHeight="1" thickBot="1" x14ac:dyDescent="0.3">
      <c r="A5" s="464"/>
      <c r="B5" s="465"/>
      <c r="C5" s="465"/>
      <c r="D5" s="465"/>
      <c r="E5" s="52"/>
      <c r="F5" s="465"/>
      <c r="G5" s="465"/>
      <c r="H5" s="465"/>
      <c r="I5" s="466"/>
      <c r="J5" s="466"/>
      <c r="K5" s="466"/>
      <c r="L5" s="466"/>
      <c r="M5" s="53"/>
      <c r="N5" s="53"/>
      <c r="O5" s="53"/>
      <c r="P5" s="53"/>
      <c r="Q5" s="53"/>
      <c r="R5" s="53"/>
      <c r="S5" s="53"/>
      <c r="T5" s="5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row>
    <row r="6" spans="1:164" s="55" customFormat="1" ht="7.35" customHeight="1" x14ac:dyDescent="0.25">
      <c r="A6" s="486" t="s">
        <v>247</v>
      </c>
      <c r="B6" s="487"/>
      <c r="C6" s="487"/>
      <c r="D6" s="487"/>
      <c r="E6" s="487"/>
      <c r="F6" s="487"/>
      <c r="G6" s="487"/>
      <c r="H6" s="487"/>
      <c r="I6" s="487"/>
      <c r="J6" s="487"/>
      <c r="K6" s="487"/>
      <c r="L6" s="487"/>
      <c r="M6" s="487"/>
      <c r="N6" s="487"/>
      <c r="O6" s="487"/>
      <c r="P6" s="487"/>
      <c r="Q6" s="487"/>
      <c r="R6" s="487"/>
      <c r="S6" s="487"/>
      <c r="T6" s="488"/>
      <c r="U6" s="44"/>
      <c r="V6" s="44"/>
      <c r="W6" s="44"/>
      <c r="X6" s="44"/>
      <c r="Y6" s="44"/>
      <c r="Z6" s="44"/>
      <c r="AA6" s="44"/>
    </row>
    <row r="7" spans="1:164" s="55" customFormat="1" ht="53.55" customHeight="1" x14ac:dyDescent="0.25">
      <c r="A7" s="489"/>
      <c r="B7" s="487"/>
      <c r="C7" s="487"/>
      <c r="D7" s="487"/>
      <c r="E7" s="487"/>
      <c r="F7" s="487"/>
      <c r="G7" s="487"/>
      <c r="H7" s="487"/>
      <c r="I7" s="487"/>
      <c r="J7" s="487"/>
      <c r="K7" s="487"/>
      <c r="L7" s="487"/>
      <c r="M7" s="487"/>
      <c r="N7" s="487"/>
      <c r="O7" s="487"/>
      <c r="P7" s="487"/>
      <c r="Q7" s="487"/>
      <c r="R7" s="487"/>
      <c r="S7" s="487"/>
      <c r="T7" s="488"/>
      <c r="U7" s="44"/>
      <c r="V7" s="44"/>
      <c r="W7" s="44"/>
      <c r="X7" s="44"/>
      <c r="Y7" s="44"/>
      <c r="Z7" s="44"/>
      <c r="AA7" s="44"/>
    </row>
    <row r="8" spans="1:164" ht="19.8" customHeight="1" thickBot="1" x14ac:dyDescent="0.3">
      <c r="A8" s="490" t="s">
        <v>42</v>
      </c>
      <c r="B8" s="491"/>
      <c r="C8" s="491"/>
      <c r="D8" s="491"/>
      <c r="E8" s="491"/>
      <c r="F8" s="491"/>
      <c r="G8" s="491"/>
      <c r="H8" s="491"/>
      <c r="I8" s="491"/>
      <c r="J8" s="491"/>
      <c r="K8" s="491"/>
      <c r="L8" s="491"/>
      <c r="M8" s="491"/>
      <c r="N8" s="491"/>
      <c r="O8" s="491"/>
      <c r="P8" s="491"/>
      <c r="Q8" s="491"/>
      <c r="R8" s="491"/>
      <c r="S8" s="491"/>
      <c r="T8" s="492"/>
      <c r="AB8" s="55"/>
      <c r="AC8" s="55"/>
      <c r="AD8" s="55"/>
    </row>
    <row r="9" spans="1:164" ht="3" customHeight="1" x14ac:dyDescent="0.25">
      <c r="A9" s="321"/>
      <c r="B9" s="322"/>
      <c r="C9" s="322"/>
      <c r="D9" s="322"/>
      <c r="E9" s="322"/>
      <c r="F9" s="322"/>
      <c r="G9" s="323"/>
      <c r="H9" s="321"/>
      <c r="I9" s="322"/>
      <c r="J9" s="322"/>
      <c r="K9" s="322"/>
      <c r="L9" s="322"/>
      <c r="M9" s="322"/>
      <c r="N9" s="323"/>
      <c r="O9" s="321"/>
      <c r="P9" s="322"/>
      <c r="Q9" s="322"/>
      <c r="R9" s="322"/>
      <c r="S9" s="322"/>
      <c r="T9" s="323"/>
      <c r="AB9" s="55"/>
      <c r="AC9" s="55"/>
      <c r="AD9" s="55"/>
    </row>
    <row r="10" spans="1:164" s="57" customFormat="1" ht="12.75" customHeight="1" x14ac:dyDescent="0.25">
      <c r="A10" s="413" t="s">
        <v>66</v>
      </c>
      <c r="B10" s="414"/>
      <c r="C10" s="414"/>
      <c r="D10" s="414"/>
      <c r="E10" s="414"/>
      <c r="F10" s="414"/>
      <c r="G10" s="72"/>
      <c r="H10" s="493" t="s">
        <v>67</v>
      </c>
      <c r="I10" s="494"/>
      <c r="J10" s="494"/>
      <c r="K10" s="494"/>
      <c r="L10" s="494"/>
      <c r="M10" s="494"/>
      <c r="N10" s="495"/>
      <c r="O10" s="413" t="s">
        <v>68</v>
      </c>
      <c r="P10" s="435"/>
      <c r="Q10" s="435"/>
      <c r="R10" s="435"/>
      <c r="S10" s="435"/>
      <c r="T10" s="436"/>
      <c r="X10" s="44"/>
      <c r="Y10" s="44"/>
      <c r="Z10" s="44"/>
      <c r="AA10" s="44"/>
      <c r="AB10" s="55"/>
      <c r="AC10" s="55"/>
      <c r="AD10" s="55"/>
    </row>
    <row r="11" spans="1:164" ht="16.5" customHeight="1" x14ac:dyDescent="0.25">
      <c r="A11" s="40"/>
      <c r="B11" s="41"/>
      <c r="C11" s="467" t="s">
        <v>229</v>
      </c>
      <c r="D11" s="467"/>
      <c r="E11" s="467"/>
      <c r="F11" s="467"/>
      <c r="G11" s="58"/>
      <c r="H11" s="493"/>
      <c r="I11" s="494"/>
      <c r="J11" s="494"/>
      <c r="K11" s="494"/>
      <c r="L11" s="494"/>
      <c r="M11" s="494"/>
      <c r="N11" s="495"/>
      <c r="O11" s="318"/>
      <c r="P11" s="319"/>
      <c r="Q11" s="55"/>
      <c r="R11" s="319"/>
      <c r="S11" s="319"/>
      <c r="T11" s="320"/>
      <c r="AB11" s="55"/>
      <c r="AC11" s="55"/>
      <c r="AD11" s="55"/>
    </row>
    <row r="12" spans="1:164" ht="12.75" customHeight="1" x14ac:dyDescent="0.25">
      <c r="A12" s="42"/>
      <c r="B12" s="43"/>
      <c r="C12" s="467" t="s">
        <v>232</v>
      </c>
      <c r="D12" s="467"/>
      <c r="E12" s="467"/>
      <c r="F12" s="467"/>
      <c r="G12" s="62"/>
      <c r="H12" s="63"/>
      <c r="I12" s="471">
        <f>'Budget Summary'!B8</f>
        <v>0</v>
      </c>
      <c r="J12" s="472"/>
      <c r="K12" s="472"/>
      <c r="L12" s="472"/>
      <c r="M12" s="473"/>
      <c r="N12" s="64"/>
      <c r="O12" s="318"/>
      <c r="P12" s="319"/>
      <c r="Q12" s="55"/>
      <c r="R12" s="319"/>
      <c r="S12" s="319"/>
      <c r="T12" s="320"/>
      <c r="AB12" s="55"/>
      <c r="AC12" s="55"/>
      <c r="AD12" s="55"/>
    </row>
    <row r="13" spans="1:164" ht="15.75" customHeight="1" x14ac:dyDescent="0.25">
      <c r="A13" s="481" t="s">
        <v>231</v>
      </c>
      <c r="B13" s="482"/>
      <c r="C13" s="482"/>
      <c r="D13" s="483"/>
      <c r="E13" s="484"/>
      <c r="F13" s="485"/>
      <c r="G13" s="61"/>
      <c r="H13" s="63"/>
      <c r="I13" s="474"/>
      <c r="J13" s="475"/>
      <c r="K13" s="475"/>
      <c r="L13" s="475"/>
      <c r="M13" s="476"/>
      <c r="N13" s="64"/>
      <c r="O13" s="477" t="s">
        <v>69</v>
      </c>
      <c r="P13" s="478"/>
      <c r="Q13" s="55" t="s">
        <v>70</v>
      </c>
      <c r="R13" s="327" t="s">
        <v>209</v>
      </c>
      <c r="S13" s="319"/>
      <c r="T13" s="320"/>
      <c r="AB13" s="55"/>
      <c r="AC13" s="55"/>
      <c r="AD13" s="55"/>
    </row>
    <row r="14" spans="1:164" ht="4.3499999999999996" customHeight="1" thickBot="1" x14ac:dyDescent="0.3">
      <c r="A14" s="65"/>
      <c r="B14" s="66"/>
      <c r="C14" s="66"/>
      <c r="D14" s="66"/>
      <c r="E14" s="66"/>
      <c r="F14" s="66"/>
      <c r="G14" s="67"/>
      <c r="H14" s="65"/>
      <c r="I14" s="68"/>
      <c r="J14" s="68"/>
      <c r="K14" s="68"/>
      <c r="L14" s="68"/>
      <c r="M14" s="68"/>
      <c r="N14" s="69"/>
      <c r="O14" s="324"/>
      <c r="P14" s="66"/>
      <c r="Q14" s="66"/>
      <c r="R14" s="66"/>
      <c r="S14" s="66"/>
      <c r="T14" s="67"/>
      <c r="AB14" s="55"/>
      <c r="AC14" s="55"/>
      <c r="AD14" s="55"/>
    </row>
    <row r="15" spans="1:164" ht="13.65" customHeight="1" thickBot="1" x14ac:dyDescent="0.3">
      <c r="A15" s="468" t="s">
        <v>71</v>
      </c>
      <c r="B15" s="469"/>
      <c r="C15" s="469"/>
      <c r="D15" s="469"/>
      <c r="E15" s="469"/>
      <c r="F15" s="469"/>
      <c r="G15" s="469"/>
      <c r="H15" s="469"/>
      <c r="I15" s="469"/>
      <c r="J15" s="469"/>
      <c r="K15" s="469"/>
      <c r="L15" s="469"/>
      <c r="M15" s="469"/>
      <c r="N15" s="469"/>
      <c r="O15" s="469"/>
      <c r="P15" s="469"/>
      <c r="Q15" s="469"/>
      <c r="R15" s="469"/>
      <c r="S15" s="469"/>
      <c r="T15" s="470"/>
      <c r="AB15" s="55"/>
      <c r="AC15" s="55"/>
      <c r="AD15" s="55"/>
    </row>
    <row r="16" spans="1:164" ht="12.9" customHeight="1" thickTop="1" x14ac:dyDescent="0.25">
      <c r="A16" s="496" t="s">
        <v>236</v>
      </c>
      <c r="B16" s="497"/>
      <c r="C16" s="497"/>
      <c r="D16" s="497"/>
      <c r="E16" s="497"/>
      <c r="F16" s="497"/>
      <c r="G16" s="497"/>
      <c r="H16" s="497"/>
      <c r="I16" s="497"/>
      <c r="J16" s="498"/>
      <c r="K16" s="499" t="s">
        <v>43</v>
      </c>
      <c r="L16" s="500"/>
      <c r="M16" s="500"/>
      <c r="N16" s="500"/>
      <c r="O16" s="500"/>
      <c r="P16" s="500"/>
      <c r="Q16" s="500"/>
      <c r="R16" s="500"/>
      <c r="S16" s="500"/>
      <c r="T16" s="501"/>
      <c r="AB16" s="55"/>
      <c r="AC16" s="55"/>
      <c r="AD16" s="55"/>
    </row>
    <row r="17" spans="1:30" ht="26.55" customHeight="1" x14ac:dyDescent="0.25">
      <c r="A17" s="413" t="s">
        <v>44</v>
      </c>
      <c r="B17" s="435"/>
      <c r="C17" s="435"/>
      <c r="D17" s="479"/>
      <c r="E17" s="391"/>
      <c r="F17" s="391"/>
      <c r="G17" s="391"/>
      <c r="H17" s="391"/>
      <c r="I17" s="393"/>
      <c r="J17" s="81"/>
      <c r="K17" s="438" t="s">
        <v>44</v>
      </c>
      <c r="L17" s="435"/>
      <c r="M17" s="435"/>
      <c r="N17" s="57"/>
      <c r="O17" s="479"/>
      <c r="P17" s="391"/>
      <c r="Q17" s="391"/>
      <c r="R17" s="391"/>
      <c r="S17" s="391"/>
      <c r="T17" s="392"/>
      <c r="AB17" s="55"/>
      <c r="AC17" s="55"/>
      <c r="AD17" s="55"/>
    </row>
    <row r="18" spans="1:30" ht="12.9" customHeight="1" x14ac:dyDescent="0.25">
      <c r="A18" s="413" t="s">
        <v>45</v>
      </c>
      <c r="B18" s="414"/>
      <c r="C18" s="414"/>
      <c r="D18" s="415"/>
      <c r="E18" s="391"/>
      <c r="F18" s="391"/>
      <c r="G18" s="391"/>
      <c r="H18" s="391"/>
      <c r="I18" s="393"/>
      <c r="J18" s="81"/>
      <c r="K18" s="438" t="s">
        <v>45</v>
      </c>
      <c r="L18" s="435"/>
      <c r="M18" s="435"/>
      <c r="N18" s="435"/>
      <c r="O18" s="415"/>
      <c r="P18" s="391"/>
      <c r="Q18" s="391"/>
      <c r="R18" s="391"/>
      <c r="S18" s="391"/>
      <c r="T18" s="392"/>
      <c r="AB18" s="55"/>
      <c r="AC18" s="55"/>
      <c r="AD18" s="55"/>
    </row>
    <row r="19" spans="1:30" ht="12.9" customHeight="1" x14ac:dyDescent="0.25">
      <c r="A19" s="413" t="s">
        <v>46</v>
      </c>
      <c r="B19" s="435"/>
      <c r="C19" s="435"/>
      <c r="D19" s="415"/>
      <c r="E19" s="391"/>
      <c r="F19" s="391"/>
      <c r="G19" s="391"/>
      <c r="H19" s="391"/>
      <c r="I19" s="393"/>
      <c r="J19" s="81"/>
      <c r="K19" s="438" t="s">
        <v>46</v>
      </c>
      <c r="L19" s="435"/>
      <c r="M19" s="435"/>
      <c r="N19" s="435"/>
      <c r="O19" s="415"/>
      <c r="P19" s="391"/>
      <c r="Q19" s="391"/>
      <c r="R19" s="391"/>
      <c r="S19" s="391"/>
      <c r="T19" s="392"/>
      <c r="AB19" s="55"/>
      <c r="AC19" s="55"/>
      <c r="AD19" s="55"/>
    </row>
    <row r="20" spans="1:30" ht="12.9" customHeight="1" x14ac:dyDescent="0.25">
      <c r="A20" s="413" t="s">
        <v>47</v>
      </c>
      <c r="B20" s="435"/>
      <c r="C20" s="435"/>
      <c r="D20" s="415"/>
      <c r="E20" s="391"/>
      <c r="F20" s="391"/>
      <c r="G20" s="391"/>
      <c r="H20" s="391"/>
      <c r="I20" s="393"/>
      <c r="J20" s="81"/>
      <c r="K20" s="438" t="s">
        <v>47</v>
      </c>
      <c r="L20" s="435"/>
      <c r="M20" s="435"/>
      <c r="N20" s="435"/>
      <c r="O20" s="415"/>
      <c r="P20" s="391"/>
      <c r="Q20" s="391"/>
      <c r="R20" s="391"/>
      <c r="S20" s="391"/>
      <c r="T20" s="392"/>
      <c r="AB20" s="55"/>
      <c r="AC20" s="55"/>
      <c r="AD20" s="55"/>
    </row>
    <row r="21" spans="1:30" ht="12.9" customHeight="1" x14ac:dyDescent="0.25">
      <c r="A21" s="413" t="s">
        <v>48</v>
      </c>
      <c r="B21" s="435"/>
      <c r="C21" s="435"/>
      <c r="D21" s="415"/>
      <c r="E21" s="391"/>
      <c r="F21" s="391"/>
      <c r="G21" s="391"/>
      <c r="H21" s="391"/>
      <c r="I21" s="393"/>
      <c r="J21" s="81"/>
      <c r="K21" s="438" t="s">
        <v>48</v>
      </c>
      <c r="L21" s="435"/>
      <c r="M21" s="435"/>
      <c r="N21" s="57"/>
      <c r="O21" s="415"/>
      <c r="P21" s="391"/>
      <c r="Q21" s="391"/>
      <c r="R21" s="391"/>
      <c r="S21" s="391"/>
      <c r="T21" s="392"/>
      <c r="AB21" s="55"/>
      <c r="AC21" s="55"/>
      <c r="AD21" s="55"/>
    </row>
    <row r="22" spans="1:30" ht="17.850000000000001" customHeight="1" x14ac:dyDescent="0.25">
      <c r="A22" s="454" t="s">
        <v>61</v>
      </c>
      <c r="B22" s="455"/>
      <c r="C22" s="455"/>
      <c r="D22" s="455"/>
      <c r="E22" s="455"/>
      <c r="F22" s="455"/>
      <c r="G22" s="455"/>
      <c r="H22" s="455"/>
      <c r="I22" s="455"/>
      <c r="J22" s="456"/>
      <c r="K22" s="457" t="s">
        <v>49</v>
      </c>
      <c r="L22" s="455"/>
      <c r="M22" s="455"/>
      <c r="N22" s="455"/>
      <c r="O22" s="455"/>
      <c r="P22" s="455"/>
      <c r="Q22" s="455"/>
      <c r="R22" s="455"/>
      <c r="S22" s="455"/>
      <c r="T22" s="458"/>
      <c r="AB22" s="55"/>
      <c r="AC22" s="55"/>
      <c r="AD22" s="55"/>
    </row>
    <row r="23" spans="1:30" ht="12.9" customHeight="1" x14ac:dyDescent="0.25">
      <c r="A23" s="413" t="s">
        <v>50</v>
      </c>
      <c r="B23" s="435"/>
      <c r="C23" s="435"/>
      <c r="D23" s="435"/>
      <c r="E23" s="415"/>
      <c r="F23" s="391"/>
      <c r="G23" s="391"/>
      <c r="H23" s="391"/>
      <c r="I23" s="393"/>
      <c r="J23" s="82"/>
      <c r="K23" s="438" t="s">
        <v>50</v>
      </c>
      <c r="L23" s="435"/>
      <c r="M23" s="435"/>
      <c r="N23" s="435"/>
      <c r="O23" s="435"/>
      <c r="P23" s="415"/>
      <c r="Q23" s="391"/>
      <c r="R23" s="391"/>
      <c r="S23" s="391"/>
      <c r="T23" s="392"/>
      <c r="AB23" s="55"/>
      <c r="AC23" s="55"/>
      <c r="AD23" s="55"/>
    </row>
    <row r="24" spans="1:30" ht="12.9" customHeight="1" x14ac:dyDescent="0.25">
      <c r="A24" s="413" t="s">
        <v>51</v>
      </c>
      <c r="B24" s="435"/>
      <c r="C24" s="435"/>
      <c r="D24" s="435"/>
      <c r="E24" s="415"/>
      <c r="F24" s="391"/>
      <c r="G24" s="391"/>
      <c r="H24" s="391"/>
      <c r="I24" s="393"/>
      <c r="J24" s="82"/>
      <c r="K24" s="438" t="s">
        <v>51</v>
      </c>
      <c r="L24" s="435"/>
      <c r="M24" s="435"/>
      <c r="N24" s="435"/>
      <c r="O24" s="435"/>
      <c r="P24" s="415"/>
      <c r="Q24" s="391"/>
      <c r="R24" s="391"/>
      <c r="S24" s="391"/>
      <c r="T24" s="392"/>
      <c r="AB24" s="55"/>
      <c r="AC24" s="55"/>
      <c r="AD24" s="55"/>
    </row>
    <row r="25" spans="1:30" ht="12.9" customHeight="1" x14ac:dyDescent="0.25">
      <c r="A25" s="413" t="s">
        <v>52</v>
      </c>
      <c r="B25" s="435"/>
      <c r="C25" s="435"/>
      <c r="D25" s="435"/>
      <c r="E25" s="415"/>
      <c r="F25" s="391"/>
      <c r="G25" s="391"/>
      <c r="H25" s="391"/>
      <c r="I25" s="393"/>
      <c r="J25" s="82"/>
      <c r="K25" s="438" t="s">
        <v>52</v>
      </c>
      <c r="L25" s="435"/>
      <c r="M25" s="435"/>
      <c r="N25" s="435"/>
      <c r="O25" s="435"/>
      <c r="P25" s="415"/>
      <c r="Q25" s="391"/>
      <c r="R25" s="391"/>
      <c r="S25" s="391"/>
      <c r="T25" s="392"/>
    </row>
    <row r="26" spans="1:30" ht="12.9" customHeight="1" x14ac:dyDescent="0.25">
      <c r="A26" s="413" t="s">
        <v>53</v>
      </c>
      <c r="B26" s="435"/>
      <c r="C26" s="435"/>
      <c r="D26" s="435"/>
      <c r="E26" s="415"/>
      <c r="F26" s="391"/>
      <c r="G26" s="391"/>
      <c r="H26" s="391"/>
      <c r="I26" s="393"/>
      <c r="J26" s="82"/>
      <c r="K26" s="438" t="s">
        <v>53</v>
      </c>
      <c r="L26" s="435"/>
      <c r="M26" s="435"/>
      <c r="N26" s="435"/>
      <c r="O26" s="435"/>
      <c r="P26" s="415"/>
      <c r="Q26" s="391"/>
      <c r="R26" s="391"/>
      <c r="S26" s="391"/>
      <c r="T26" s="392"/>
    </row>
    <row r="27" spans="1:30" ht="13.65" customHeight="1" x14ac:dyDescent="0.25">
      <c r="A27" s="413" t="s">
        <v>54</v>
      </c>
      <c r="B27" s="435"/>
      <c r="C27" s="435"/>
      <c r="D27" s="439"/>
      <c r="E27" s="415"/>
      <c r="F27" s="391"/>
      <c r="G27" s="391"/>
      <c r="H27" s="391"/>
      <c r="I27" s="393"/>
      <c r="J27" s="82"/>
      <c r="K27" s="438" t="s">
        <v>54</v>
      </c>
      <c r="L27" s="435"/>
      <c r="M27" s="435"/>
      <c r="N27" s="435"/>
      <c r="O27" s="439"/>
      <c r="P27" s="415"/>
      <c r="Q27" s="391"/>
      <c r="R27" s="391"/>
      <c r="S27" s="391"/>
      <c r="T27" s="392"/>
    </row>
    <row r="28" spans="1:30" ht="19.350000000000001" customHeight="1" thickBot="1" x14ac:dyDescent="0.3">
      <c r="A28" s="410" t="s">
        <v>76</v>
      </c>
      <c r="B28" s="411"/>
      <c r="C28" s="411"/>
      <c r="D28" s="411"/>
      <c r="E28" s="411"/>
      <c r="F28" s="411"/>
      <c r="G28" s="411"/>
      <c r="H28" s="411"/>
      <c r="I28" s="411"/>
      <c r="J28" s="83"/>
      <c r="K28" s="84"/>
      <c r="L28" s="85"/>
      <c r="M28" s="85"/>
      <c r="N28" s="85"/>
      <c r="O28" s="85"/>
      <c r="P28" s="85"/>
      <c r="Q28" s="85"/>
      <c r="R28" s="85"/>
      <c r="S28" s="85"/>
      <c r="T28" s="86"/>
    </row>
    <row r="29" spans="1:30" ht="17.850000000000001" customHeight="1" thickTop="1" x14ac:dyDescent="0.25">
      <c r="A29" s="413" t="s">
        <v>75</v>
      </c>
      <c r="B29" s="435"/>
      <c r="C29" s="435"/>
      <c r="D29" s="439"/>
      <c r="E29" s="415"/>
      <c r="F29" s="391"/>
      <c r="G29" s="391"/>
      <c r="H29" s="391"/>
      <c r="I29" s="393"/>
      <c r="J29" s="71"/>
      <c r="K29" s="71"/>
      <c r="L29" s="412" t="s">
        <v>77</v>
      </c>
      <c r="M29" s="412"/>
      <c r="N29" s="412"/>
      <c r="O29" s="412"/>
      <c r="P29" s="412"/>
      <c r="Q29" s="412"/>
      <c r="R29" s="412"/>
      <c r="S29" s="412"/>
      <c r="T29" s="87"/>
    </row>
    <row r="30" spans="1:30" x14ac:dyDescent="0.25">
      <c r="A30" s="88"/>
      <c r="B30" s="89"/>
      <c r="C30" s="90" t="s">
        <v>192</v>
      </c>
      <c r="D30" s="89"/>
      <c r="E30" s="89"/>
      <c r="F30" s="89"/>
      <c r="G30" s="89"/>
      <c r="H30" s="89"/>
      <c r="I30" s="89"/>
      <c r="J30" s="41"/>
      <c r="L30" s="440"/>
      <c r="M30" s="441"/>
      <c r="N30" s="441"/>
      <c r="O30" s="441"/>
      <c r="P30" s="441"/>
      <c r="Q30" s="441"/>
      <c r="R30" s="441"/>
      <c r="S30" s="442"/>
      <c r="T30" s="91"/>
    </row>
    <row r="31" spans="1:30" x14ac:dyDescent="0.25">
      <c r="A31" s="413" t="s">
        <v>45</v>
      </c>
      <c r="B31" s="414"/>
      <c r="C31" s="414"/>
      <c r="D31" s="415"/>
      <c r="E31" s="391"/>
      <c r="F31" s="391"/>
      <c r="G31" s="391"/>
      <c r="H31" s="391"/>
      <c r="I31" s="393"/>
      <c r="K31" s="57"/>
      <c r="T31" s="72"/>
    </row>
    <row r="32" spans="1:30" x14ac:dyDescent="0.25">
      <c r="A32" s="413" t="s">
        <v>46</v>
      </c>
      <c r="B32" s="435"/>
      <c r="C32" s="435"/>
      <c r="D32" s="415"/>
      <c r="E32" s="391"/>
      <c r="F32" s="391"/>
      <c r="G32" s="391"/>
      <c r="H32" s="391"/>
      <c r="I32" s="393"/>
      <c r="L32" s="451" t="s">
        <v>78</v>
      </c>
      <c r="M32" s="451"/>
      <c r="N32" s="451"/>
      <c r="O32" s="451"/>
      <c r="P32" s="451"/>
      <c r="Q32" s="451"/>
      <c r="R32" s="451"/>
      <c r="S32" s="451"/>
      <c r="T32" s="62"/>
    </row>
    <row r="33" spans="1:20" x14ac:dyDescent="0.25">
      <c r="A33" s="413" t="s">
        <v>47</v>
      </c>
      <c r="B33" s="435"/>
      <c r="C33" s="435"/>
      <c r="D33" s="415"/>
      <c r="E33" s="391"/>
      <c r="F33" s="391"/>
      <c r="G33" s="391"/>
      <c r="H33" s="391"/>
      <c r="I33" s="393"/>
      <c r="L33" s="440"/>
      <c r="M33" s="441"/>
      <c r="N33" s="441"/>
      <c r="O33" s="441"/>
      <c r="P33" s="441"/>
      <c r="Q33" s="441"/>
      <c r="R33" s="441"/>
      <c r="S33" s="442"/>
      <c r="T33" s="91"/>
    </row>
    <row r="34" spans="1:20" ht="7.5" customHeight="1" thickBot="1" x14ac:dyDescent="0.3">
      <c r="A34" s="65"/>
      <c r="B34" s="66"/>
      <c r="C34" s="66"/>
      <c r="D34" s="66"/>
      <c r="E34" s="66"/>
      <c r="F34" s="66"/>
      <c r="G34" s="66"/>
      <c r="H34" s="66"/>
      <c r="I34" s="66"/>
      <c r="J34" s="66"/>
      <c r="K34" s="66"/>
      <c r="L34" s="66"/>
      <c r="M34" s="66"/>
      <c r="N34" s="66"/>
      <c r="O34" s="66"/>
      <c r="P34" s="66"/>
      <c r="Q34" s="66"/>
      <c r="R34" s="66"/>
      <c r="S34" s="66"/>
      <c r="T34" s="67"/>
    </row>
    <row r="35" spans="1:20" ht="3.75" customHeight="1" x14ac:dyDescent="0.25">
      <c r="A35" s="39"/>
      <c r="B35" s="56"/>
      <c r="C35" s="56"/>
      <c r="D35" s="56"/>
      <c r="E35" s="92"/>
      <c r="F35" s="92"/>
      <c r="G35" s="92"/>
      <c r="H35" s="92"/>
      <c r="I35" s="92"/>
      <c r="J35" s="93"/>
      <c r="K35" s="39"/>
      <c r="L35" s="56"/>
      <c r="M35" s="56"/>
      <c r="N35" s="56"/>
      <c r="O35" s="56"/>
      <c r="P35" s="92"/>
      <c r="Q35" s="92"/>
      <c r="R35" s="92"/>
      <c r="S35" s="92"/>
      <c r="T35" s="209"/>
    </row>
    <row r="36" spans="1:20" ht="14.1" customHeight="1" x14ac:dyDescent="0.25">
      <c r="A36" s="413" t="s">
        <v>234</v>
      </c>
      <c r="B36" s="435"/>
      <c r="C36" s="435"/>
      <c r="D36" s="435"/>
      <c r="E36" s="435"/>
      <c r="F36" s="435"/>
      <c r="G36" s="435"/>
      <c r="H36" s="435"/>
      <c r="I36" s="435"/>
      <c r="J36" s="436"/>
      <c r="K36" s="413" t="s">
        <v>185</v>
      </c>
      <c r="L36" s="435"/>
      <c r="M36" s="435"/>
      <c r="N36" s="435"/>
      <c r="O36" s="435"/>
      <c r="P36" s="435"/>
      <c r="Q36" s="435"/>
      <c r="R36" s="435"/>
      <c r="S36" s="435"/>
      <c r="T36" s="436"/>
    </row>
    <row r="37" spans="1:20" x14ac:dyDescent="0.25">
      <c r="A37" s="63"/>
      <c r="B37" s="434" t="s">
        <v>235</v>
      </c>
      <c r="C37" s="434"/>
      <c r="D37" s="434"/>
      <c r="E37" s="434"/>
      <c r="F37" s="434"/>
      <c r="G37" s="434"/>
      <c r="H37" s="434"/>
      <c r="I37" s="434"/>
      <c r="J37" s="62"/>
      <c r="K37" s="70"/>
      <c r="L37" s="443" t="s">
        <v>211</v>
      </c>
      <c r="M37" s="444"/>
      <c r="N37" s="444"/>
      <c r="O37" s="444"/>
      <c r="P37" s="444"/>
      <c r="Q37" s="444"/>
      <c r="R37" s="444"/>
      <c r="S37" s="444"/>
      <c r="T37" s="445"/>
    </row>
    <row r="38" spans="1:20" ht="17.25" customHeight="1" x14ac:dyDescent="0.25">
      <c r="A38" s="63"/>
      <c r="B38" s="450" t="s">
        <v>246</v>
      </c>
      <c r="C38" s="401"/>
      <c r="D38" s="401"/>
      <c r="E38" s="401"/>
      <c r="F38" s="401"/>
      <c r="G38" s="401"/>
      <c r="H38" s="401"/>
      <c r="I38" s="402"/>
      <c r="J38" s="62"/>
      <c r="K38" s="70"/>
      <c r="L38" s="57"/>
      <c r="T38" s="72"/>
    </row>
    <row r="39" spans="1:20" ht="5.7" customHeight="1" thickBot="1" x14ac:dyDescent="0.3">
      <c r="A39" s="65"/>
      <c r="B39" s="66"/>
      <c r="C39" s="66"/>
      <c r="D39" s="66"/>
      <c r="E39" s="66"/>
      <c r="F39" s="66"/>
      <c r="G39" s="66"/>
      <c r="H39" s="66"/>
      <c r="I39" s="66"/>
      <c r="J39" s="67"/>
      <c r="K39" s="80"/>
      <c r="L39" s="66"/>
      <c r="M39" s="210"/>
      <c r="N39" s="210"/>
      <c r="O39" s="210"/>
      <c r="P39" s="210"/>
      <c r="Q39" s="210"/>
      <c r="R39" s="210"/>
      <c r="S39" s="210"/>
      <c r="T39" s="211"/>
    </row>
    <row r="40" spans="1:20" ht="13.35" customHeight="1" x14ac:dyDescent="0.25">
      <c r="A40" s="431" t="s">
        <v>79</v>
      </c>
      <c r="B40" s="432"/>
      <c r="C40" s="432"/>
      <c r="D40" s="432"/>
      <c r="E40" s="432"/>
      <c r="F40" s="432"/>
      <c r="G40" s="432"/>
      <c r="H40" s="432"/>
      <c r="I40" s="432"/>
      <c r="J40" s="433"/>
      <c r="K40" s="56"/>
      <c r="L40" s="446" t="s">
        <v>183</v>
      </c>
      <c r="M40" s="446"/>
      <c r="N40" s="446"/>
      <c r="O40" s="446"/>
      <c r="P40" s="446"/>
      <c r="Q40" s="446"/>
      <c r="R40" s="446"/>
      <c r="S40" s="446"/>
      <c r="T40" s="447"/>
    </row>
    <row r="41" spans="1:20" ht="23.7" customHeight="1" x14ac:dyDescent="0.25">
      <c r="A41" s="70"/>
      <c r="B41" s="452" t="s">
        <v>230</v>
      </c>
      <c r="C41" s="452"/>
      <c r="D41" s="452"/>
      <c r="E41" s="452"/>
      <c r="F41" s="452"/>
      <c r="G41" s="452"/>
      <c r="H41" s="452"/>
      <c r="I41" s="452"/>
      <c r="J41" s="453"/>
      <c r="L41" s="448"/>
      <c r="M41" s="448"/>
      <c r="N41" s="448"/>
      <c r="O41" s="448"/>
      <c r="P41" s="448"/>
      <c r="Q41" s="448"/>
      <c r="R41" s="448"/>
      <c r="S41" s="448"/>
      <c r="T41" s="449"/>
    </row>
    <row r="42" spans="1:20" ht="17.25" customHeight="1" x14ac:dyDescent="0.25">
      <c r="A42" s="70"/>
      <c r="B42" s="479"/>
      <c r="C42" s="391"/>
      <c r="D42" s="391"/>
      <c r="E42" s="391"/>
      <c r="F42" s="391"/>
      <c r="G42" s="391"/>
      <c r="H42" s="391"/>
      <c r="I42" s="393"/>
      <c r="J42" s="376"/>
      <c r="L42" s="452" t="s">
        <v>72</v>
      </c>
      <c r="M42" s="452"/>
      <c r="N42" s="452"/>
      <c r="O42" s="452"/>
      <c r="P42" s="452"/>
      <c r="Q42" s="452"/>
      <c r="R42" s="452"/>
      <c r="S42" s="452"/>
      <c r="T42" s="453"/>
    </row>
    <row r="43" spans="1:20" ht="5.55" customHeight="1" thickBot="1" x14ac:dyDescent="0.3">
      <c r="A43" s="80"/>
      <c r="B43" s="377"/>
      <c r="C43" s="377"/>
      <c r="D43" s="377"/>
      <c r="E43" s="377"/>
      <c r="F43" s="377"/>
      <c r="G43" s="377"/>
      <c r="H43" s="377"/>
      <c r="I43" s="377"/>
      <c r="J43" s="378"/>
      <c r="L43" s="452"/>
      <c r="M43" s="452"/>
      <c r="N43" s="452"/>
      <c r="O43" s="452"/>
      <c r="P43" s="452"/>
      <c r="Q43" s="452"/>
      <c r="R43" s="452"/>
      <c r="S43" s="452"/>
      <c r="T43" s="453"/>
    </row>
    <row r="44" spans="1:20" ht="12.9" customHeight="1" x14ac:dyDescent="0.25">
      <c r="A44" s="431" t="s">
        <v>80</v>
      </c>
      <c r="B44" s="432"/>
      <c r="C44" s="432"/>
      <c r="D44" s="432"/>
      <c r="E44" s="432"/>
      <c r="F44" s="432"/>
      <c r="G44" s="432"/>
      <c r="H44" s="432"/>
      <c r="I44" s="432"/>
      <c r="J44" s="433"/>
      <c r="K44" s="63"/>
      <c r="L44" s="452"/>
      <c r="M44" s="452"/>
      <c r="N44" s="452"/>
      <c r="O44" s="452"/>
      <c r="P44" s="452"/>
      <c r="Q44" s="452"/>
      <c r="R44" s="452"/>
      <c r="S44" s="452"/>
      <c r="T44" s="453"/>
    </row>
    <row r="45" spans="1:20" ht="18" customHeight="1" x14ac:dyDescent="0.25">
      <c r="A45" s="70"/>
      <c r="B45" s="434" t="s">
        <v>73</v>
      </c>
      <c r="C45" s="434"/>
      <c r="D45" s="434"/>
      <c r="E45" s="434"/>
      <c r="F45" s="434"/>
      <c r="G45" s="434"/>
      <c r="H45" s="434"/>
      <c r="I45" s="434"/>
      <c r="J45" s="72"/>
      <c r="K45" s="63"/>
      <c r="L45" s="434"/>
      <c r="M45" s="434"/>
      <c r="N45" s="434"/>
      <c r="O45" s="434"/>
      <c r="P45" s="434"/>
      <c r="Q45" s="434"/>
      <c r="R45" s="434"/>
      <c r="S45" s="434"/>
      <c r="T45" s="480"/>
    </row>
    <row r="46" spans="1:20" x14ac:dyDescent="0.25">
      <c r="A46" s="63"/>
      <c r="B46" s="394"/>
      <c r="C46" s="395"/>
      <c r="D46" s="395"/>
      <c r="E46" s="395"/>
      <c r="F46" s="395"/>
      <c r="G46" s="395"/>
      <c r="H46" s="395"/>
      <c r="I46" s="396"/>
      <c r="J46" s="62"/>
      <c r="K46" s="63"/>
      <c r="L46" s="73"/>
      <c r="M46" s="390"/>
      <c r="N46" s="391"/>
      <c r="O46" s="391"/>
      <c r="P46" s="391"/>
      <c r="Q46" s="391"/>
      <c r="R46" s="391"/>
      <c r="S46" s="391"/>
      <c r="T46" s="392"/>
    </row>
    <row r="47" spans="1:20" x14ac:dyDescent="0.25">
      <c r="A47" s="63"/>
      <c r="B47" s="397"/>
      <c r="C47" s="398"/>
      <c r="D47" s="398"/>
      <c r="E47" s="398"/>
      <c r="F47" s="398"/>
      <c r="G47" s="398"/>
      <c r="H47" s="398"/>
      <c r="I47" s="399"/>
      <c r="J47" s="62"/>
      <c r="K47" s="63"/>
      <c r="L47" s="73"/>
      <c r="M47" s="390"/>
      <c r="N47" s="391"/>
      <c r="O47" s="391"/>
      <c r="P47" s="391"/>
      <c r="Q47" s="391"/>
      <c r="R47" s="391"/>
      <c r="S47" s="391"/>
      <c r="T47" s="392"/>
    </row>
    <row r="48" spans="1:20" ht="9" customHeight="1" x14ac:dyDescent="0.25">
      <c r="A48" s="63"/>
      <c r="B48" s="400"/>
      <c r="C48" s="401"/>
      <c r="D48" s="401"/>
      <c r="E48" s="401"/>
      <c r="F48" s="401"/>
      <c r="G48" s="401"/>
      <c r="H48" s="401"/>
      <c r="I48" s="402"/>
      <c r="J48" s="62"/>
      <c r="K48" s="63"/>
      <c r="L48" s="403"/>
      <c r="M48" s="405"/>
      <c r="N48" s="395"/>
      <c r="O48" s="395"/>
      <c r="P48" s="395"/>
      <c r="Q48" s="395"/>
      <c r="R48" s="395"/>
      <c r="S48" s="395"/>
      <c r="T48" s="406"/>
    </row>
    <row r="49" spans="1:20" ht="4.3499999999999996" customHeight="1" thickBot="1" x14ac:dyDescent="0.3">
      <c r="A49" s="65"/>
      <c r="B49" s="66"/>
      <c r="C49" s="66"/>
      <c r="D49" s="66"/>
      <c r="E49" s="66"/>
      <c r="F49" s="66"/>
      <c r="G49" s="66"/>
      <c r="H49" s="66"/>
      <c r="I49" s="66"/>
      <c r="J49" s="67"/>
      <c r="K49" s="63"/>
      <c r="L49" s="404"/>
      <c r="M49" s="401"/>
      <c r="N49" s="401"/>
      <c r="O49" s="401"/>
      <c r="P49" s="401"/>
      <c r="Q49" s="401"/>
      <c r="R49" s="401"/>
      <c r="S49" s="401"/>
      <c r="T49" s="407"/>
    </row>
    <row r="50" spans="1:20" x14ac:dyDescent="0.25">
      <c r="A50" s="431" t="s">
        <v>81</v>
      </c>
      <c r="B50" s="432"/>
      <c r="C50" s="432"/>
      <c r="D50" s="432"/>
      <c r="E50" s="432"/>
      <c r="F50" s="432"/>
      <c r="G50" s="432"/>
      <c r="H50" s="432"/>
      <c r="I50" s="432"/>
      <c r="J50" s="433"/>
      <c r="K50" s="63"/>
      <c r="L50" s="73"/>
      <c r="M50" s="390"/>
      <c r="N50" s="391"/>
      <c r="O50" s="391"/>
      <c r="P50" s="391"/>
      <c r="Q50" s="391"/>
      <c r="R50" s="391"/>
      <c r="S50" s="391"/>
      <c r="T50" s="392"/>
    </row>
    <row r="51" spans="1:20" ht="13.35" customHeight="1" x14ac:dyDescent="0.25">
      <c r="A51" s="70"/>
      <c r="B51" s="434" t="s">
        <v>74</v>
      </c>
      <c r="C51" s="434"/>
      <c r="D51" s="434"/>
      <c r="E51" s="434"/>
      <c r="F51" s="434"/>
      <c r="G51" s="434"/>
      <c r="H51" s="434"/>
      <c r="I51" s="434"/>
      <c r="J51" s="72"/>
      <c r="K51" s="63"/>
      <c r="L51" s="73"/>
      <c r="M51" s="390"/>
      <c r="N51" s="391"/>
      <c r="O51" s="391"/>
      <c r="P51" s="391"/>
      <c r="Q51" s="391"/>
      <c r="R51" s="391"/>
      <c r="S51" s="391"/>
      <c r="T51" s="392"/>
    </row>
    <row r="52" spans="1:20" x14ac:dyDescent="0.25">
      <c r="A52" s="63"/>
      <c r="B52" s="73"/>
      <c r="C52" s="390"/>
      <c r="D52" s="391"/>
      <c r="E52" s="391"/>
      <c r="F52" s="391"/>
      <c r="G52" s="391"/>
      <c r="H52" s="391"/>
      <c r="I52" s="393"/>
      <c r="J52" s="61"/>
      <c r="K52" s="63"/>
      <c r="L52" s="73"/>
      <c r="M52" s="390"/>
      <c r="N52" s="391"/>
      <c r="O52" s="391"/>
      <c r="P52" s="391"/>
      <c r="Q52" s="391"/>
      <c r="R52" s="391"/>
      <c r="S52" s="391"/>
      <c r="T52" s="392"/>
    </row>
    <row r="53" spans="1:20" x14ac:dyDescent="0.25">
      <c r="A53" s="63"/>
      <c r="B53" s="73"/>
      <c r="C53" s="390"/>
      <c r="D53" s="391"/>
      <c r="E53" s="391"/>
      <c r="F53" s="391"/>
      <c r="G53" s="391"/>
      <c r="H53" s="391"/>
      <c r="I53" s="393"/>
      <c r="J53" s="61"/>
      <c r="K53" s="63"/>
      <c r="L53" s="73"/>
      <c r="M53" s="390"/>
      <c r="N53" s="391"/>
      <c r="O53" s="391"/>
      <c r="P53" s="391"/>
      <c r="Q53" s="391"/>
      <c r="R53" s="391"/>
      <c r="S53" s="391"/>
      <c r="T53" s="392"/>
    </row>
    <row r="54" spans="1:20" x14ac:dyDescent="0.25">
      <c r="A54" s="63"/>
      <c r="B54" s="73"/>
      <c r="C54" s="390"/>
      <c r="D54" s="391"/>
      <c r="E54" s="391"/>
      <c r="F54" s="391"/>
      <c r="G54" s="391"/>
      <c r="H54" s="391"/>
      <c r="I54" s="393"/>
      <c r="J54" s="61"/>
      <c r="K54" s="63"/>
      <c r="L54" s="73"/>
      <c r="M54" s="390"/>
      <c r="N54" s="391"/>
      <c r="O54" s="391"/>
      <c r="P54" s="391"/>
      <c r="Q54" s="391"/>
      <c r="R54" s="391"/>
      <c r="S54" s="391"/>
      <c r="T54" s="392"/>
    </row>
    <row r="55" spans="1:20" s="75" customFormat="1" ht="4.8" customHeight="1" thickBot="1" x14ac:dyDescent="0.3">
      <c r="A55" s="65"/>
      <c r="B55" s="66"/>
      <c r="C55" s="66"/>
      <c r="D55" s="66"/>
      <c r="E55" s="66"/>
      <c r="F55" s="66"/>
      <c r="G55" s="66"/>
      <c r="H55" s="66"/>
      <c r="I55" s="66"/>
      <c r="J55" s="74"/>
      <c r="K55" s="65"/>
      <c r="L55" s="66"/>
      <c r="M55" s="66"/>
      <c r="N55" s="66"/>
      <c r="O55" s="66"/>
      <c r="P55" s="66"/>
      <c r="Q55" s="66"/>
      <c r="R55" s="66"/>
      <c r="S55" s="66"/>
      <c r="T55" s="67"/>
    </row>
    <row r="56" spans="1:20" s="75" customFormat="1" ht="17.850000000000001" customHeight="1" x14ac:dyDescent="0.25">
      <c r="A56" s="422" t="s">
        <v>184</v>
      </c>
      <c r="B56" s="423"/>
      <c r="C56" s="423"/>
      <c r="D56" s="423"/>
      <c r="E56" s="423"/>
      <c r="F56" s="423"/>
      <c r="G56" s="423"/>
      <c r="H56" s="423"/>
      <c r="I56" s="423"/>
      <c r="J56" s="423"/>
      <c r="K56" s="423"/>
      <c r="L56" s="423"/>
      <c r="M56" s="423"/>
      <c r="N56" s="423"/>
      <c r="O56" s="423"/>
      <c r="P56" s="423"/>
      <c r="Q56" s="423"/>
      <c r="R56" s="423"/>
      <c r="S56" s="423"/>
      <c r="T56" s="424"/>
    </row>
    <row r="57" spans="1:20" s="75" customFormat="1" ht="19.350000000000001" customHeight="1" x14ac:dyDescent="0.25">
      <c r="A57" s="425"/>
      <c r="B57" s="426"/>
      <c r="C57" s="426"/>
      <c r="D57" s="426"/>
      <c r="E57" s="426"/>
      <c r="F57" s="426"/>
      <c r="G57" s="426"/>
      <c r="H57" s="426"/>
      <c r="I57" s="426"/>
      <c r="J57" s="426"/>
      <c r="K57" s="426"/>
      <c r="L57" s="426"/>
      <c r="M57" s="426"/>
      <c r="N57" s="426"/>
      <c r="O57" s="426"/>
      <c r="P57" s="426"/>
      <c r="Q57" s="426"/>
      <c r="R57" s="426"/>
      <c r="S57" s="426"/>
      <c r="T57" s="427"/>
    </row>
    <row r="58" spans="1:20" x14ac:dyDescent="0.25">
      <c r="A58" s="428" t="s">
        <v>55</v>
      </c>
      <c r="B58" s="429"/>
      <c r="C58" s="429"/>
      <c r="D58" s="429"/>
      <c r="E58" s="429"/>
      <c r="F58" s="429"/>
      <c r="G58" s="429"/>
      <c r="H58" s="429"/>
      <c r="I58" s="429"/>
      <c r="J58" s="429"/>
      <c r="K58" s="429"/>
      <c r="L58" s="429"/>
      <c r="M58" s="429"/>
      <c r="N58" s="429"/>
      <c r="O58" s="429"/>
      <c r="P58" s="429"/>
      <c r="Q58" s="429"/>
      <c r="R58" s="429"/>
      <c r="S58" s="429"/>
      <c r="T58" s="430"/>
    </row>
    <row r="59" spans="1:20" ht="3.6" customHeight="1" x14ac:dyDescent="0.25">
      <c r="A59" s="70"/>
      <c r="B59" s="57"/>
      <c r="C59" s="57"/>
      <c r="D59" s="57"/>
      <c r="E59" s="57"/>
      <c r="F59" s="57"/>
      <c r="G59" s="57"/>
      <c r="T59" s="62"/>
    </row>
    <row r="60" spans="1:20" x14ac:dyDescent="0.25">
      <c r="A60" s="416" t="s">
        <v>56</v>
      </c>
      <c r="B60" s="417"/>
      <c r="C60" s="418"/>
      <c r="D60" s="419"/>
      <c r="E60" s="419"/>
      <c r="F60" s="419"/>
      <c r="G60" s="419"/>
      <c r="H60" s="419"/>
      <c r="I60" s="419"/>
      <c r="J60" s="420" t="s">
        <v>57</v>
      </c>
      <c r="K60" s="417"/>
      <c r="L60" s="417"/>
      <c r="M60" s="417"/>
      <c r="N60" s="418"/>
      <c r="O60" s="419"/>
      <c r="P60" s="419"/>
      <c r="Q60" s="419"/>
      <c r="R60" s="419"/>
      <c r="S60" s="419"/>
      <c r="T60" s="421"/>
    </row>
    <row r="61" spans="1:20" ht="6.75" customHeight="1" x14ac:dyDescent="0.25">
      <c r="A61" s="63"/>
      <c r="T61" s="62"/>
    </row>
    <row r="62" spans="1:20" x14ac:dyDescent="0.25">
      <c r="A62" s="416" t="s">
        <v>58</v>
      </c>
      <c r="B62" s="417"/>
      <c r="C62" s="418"/>
      <c r="D62" s="415"/>
      <c r="E62" s="391"/>
      <c r="F62" s="391"/>
      <c r="G62" s="391"/>
      <c r="H62" s="391"/>
      <c r="I62" s="391"/>
      <c r="J62" s="391"/>
      <c r="K62" s="391"/>
      <c r="L62" s="391"/>
      <c r="M62" s="391"/>
      <c r="N62" s="391"/>
      <c r="O62" s="391"/>
      <c r="P62" s="391"/>
      <c r="Q62" s="391"/>
      <c r="R62" s="391"/>
      <c r="S62" s="391"/>
      <c r="T62" s="392"/>
    </row>
    <row r="63" spans="1:20" ht="10.35" customHeight="1" x14ac:dyDescent="0.25">
      <c r="A63" s="63"/>
      <c r="P63" s="76"/>
      <c r="Q63" s="76"/>
      <c r="R63" s="76"/>
      <c r="S63" s="76"/>
      <c r="T63" s="77"/>
    </row>
    <row r="64" spans="1:20" ht="13.35" customHeight="1" x14ac:dyDescent="0.25">
      <c r="A64" s="63"/>
      <c r="B64" s="437"/>
      <c r="C64" s="437"/>
      <c r="D64" s="437"/>
      <c r="E64" s="437"/>
      <c r="F64" s="437"/>
      <c r="G64" s="437"/>
      <c r="H64" s="437"/>
      <c r="I64" s="437"/>
      <c r="J64" s="437"/>
      <c r="K64" s="437"/>
      <c r="L64" s="437"/>
      <c r="M64" s="437"/>
      <c r="N64" s="437"/>
      <c r="O64" s="437"/>
      <c r="P64" s="78"/>
      <c r="Q64" s="389"/>
      <c r="R64" s="389"/>
      <c r="S64" s="389"/>
      <c r="T64" s="79"/>
    </row>
    <row r="65" spans="1:20" ht="13.8" customHeight="1" thickBot="1" x14ac:dyDescent="0.3">
      <c r="A65" s="65"/>
      <c r="B65" s="408" t="s">
        <v>59</v>
      </c>
      <c r="C65" s="408"/>
      <c r="D65" s="408"/>
      <c r="E65" s="408"/>
      <c r="F65" s="408"/>
      <c r="G65" s="408"/>
      <c r="H65" s="408"/>
      <c r="I65" s="408"/>
      <c r="J65" s="408"/>
      <c r="K65" s="408"/>
      <c r="L65" s="408"/>
      <c r="M65" s="408"/>
      <c r="N65" s="408"/>
      <c r="O65" s="408"/>
      <c r="P65" s="66"/>
      <c r="Q65" s="409" t="s">
        <v>60</v>
      </c>
      <c r="R65" s="409"/>
      <c r="S65" s="409"/>
      <c r="T65" s="326"/>
    </row>
  </sheetData>
  <sheetProtection algorithmName="SHA-512" hashValue="p93rFIxGQA/dpG0ODoADk0TCYrPWU4bIsbQYgM4aVeod8pRXeGe91YIy580kL8K+Bem7dmOzy8e+5Mfpk6sICg==" saltValue="8Do9KpRUJzM/Y8Nz87fiNA==" spinCount="100000" sheet="1" formatCells="0" formatColumns="0" formatRows="0" insertHyperlinks="0"/>
  <mergeCells count="115">
    <mergeCell ref="B42:I42"/>
    <mergeCell ref="L42:T45"/>
    <mergeCell ref="A13:C13"/>
    <mergeCell ref="D13:F13"/>
    <mergeCell ref="A6:T7"/>
    <mergeCell ref="A8:T8"/>
    <mergeCell ref="A10:F10"/>
    <mergeCell ref="H10:N11"/>
    <mergeCell ref="O10:T10"/>
    <mergeCell ref="C12:F12"/>
    <mergeCell ref="A16:J16"/>
    <mergeCell ref="K16:T16"/>
    <mergeCell ref="A17:C17"/>
    <mergeCell ref="D17:I17"/>
    <mergeCell ref="K17:M17"/>
    <mergeCell ref="O17:T17"/>
    <mergeCell ref="A20:C20"/>
    <mergeCell ref="D20:I20"/>
    <mergeCell ref="K20:N20"/>
    <mergeCell ref="O20:T20"/>
    <mergeCell ref="K21:M21"/>
    <mergeCell ref="O21:T21"/>
    <mergeCell ref="A18:C18"/>
    <mergeCell ref="D18:I18"/>
    <mergeCell ref="A1:T1"/>
    <mergeCell ref="A3:C4"/>
    <mergeCell ref="E4:F4"/>
    <mergeCell ref="M4:O4"/>
    <mergeCell ref="A5:D5"/>
    <mergeCell ref="F5:H5"/>
    <mergeCell ref="I5:L5"/>
    <mergeCell ref="C11:F11"/>
    <mergeCell ref="A15:T15"/>
    <mergeCell ref="I12:M13"/>
    <mergeCell ref="O13:P13"/>
    <mergeCell ref="K18:N18"/>
    <mergeCell ref="O18:T18"/>
    <mergeCell ref="A19:C19"/>
    <mergeCell ref="D19:I19"/>
    <mergeCell ref="K19:N19"/>
    <mergeCell ref="O19:T19"/>
    <mergeCell ref="A21:C21"/>
    <mergeCell ref="D21:I21"/>
    <mergeCell ref="A24:D24"/>
    <mergeCell ref="E24:I24"/>
    <mergeCell ref="K24:O24"/>
    <mergeCell ref="P24:T24"/>
    <mergeCell ref="A25:D25"/>
    <mergeCell ref="E25:I25"/>
    <mergeCell ref="K25:O25"/>
    <mergeCell ref="P25:T25"/>
    <mergeCell ref="A22:J22"/>
    <mergeCell ref="K22:T22"/>
    <mergeCell ref="A23:D23"/>
    <mergeCell ref="E23:I23"/>
    <mergeCell ref="K23:O23"/>
    <mergeCell ref="P23:T23"/>
    <mergeCell ref="B37:I37"/>
    <mergeCell ref="A40:J40"/>
    <mergeCell ref="A32:C32"/>
    <mergeCell ref="A26:D26"/>
    <mergeCell ref="E26:I26"/>
    <mergeCell ref="K26:O26"/>
    <mergeCell ref="P26:T26"/>
    <mergeCell ref="A27:D27"/>
    <mergeCell ref="E27:I27"/>
    <mergeCell ref="K27:O27"/>
    <mergeCell ref="P27:T27"/>
    <mergeCell ref="A29:D29"/>
    <mergeCell ref="E29:I29"/>
    <mergeCell ref="L30:S30"/>
    <mergeCell ref="K36:T36"/>
    <mergeCell ref="L37:T37"/>
    <mergeCell ref="L40:T41"/>
    <mergeCell ref="B38:I38"/>
    <mergeCell ref="D32:I32"/>
    <mergeCell ref="L32:S32"/>
    <mergeCell ref="A33:C33"/>
    <mergeCell ref="D33:I33"/>
    <mergeCell ref="L33:S33"/>
    <mergeCell ref="B41:J41"/>
    <mergeCell ref="B65:O65"/>
    <mergeCell ref="Q65:S65"/>
    <mergeCell ref="A28:I28"/>
    <mergeCell ref="L29:S29"/>
    <mergeCell ref="A31:C31"/>
    <mergeCell ref="D31:I31"/>
    <mergeCell ref="A60:C60"/>
    <mergeCell ref="D60:I60"/>
    <mergeCell ref="J60:N60"/>
    <mergeCell ref="O60:T60"/>
    <mergeCell ref="A62:C62"/>
    <mergeCell ref="D62:T62"/>
    <mergeCell ref="C53:I53"/>
    <mergeCell ref="M53:T53"/>
    <mergeCell ref="C54:I54"/>
    <mergeCell ref="M54:T54"/>
    <mergeCell ref="A56:T57"/>
    <mergeCell ref="A58:T58"/>
    <mergeCell ref="A50:J50"/>
    <mergeCell ref="M50:T50"/>
    <mergeCell ref="B51:I51"/>
    <mergeCell ref="A44:J44"/>
    <mergeCell ref="A36:J36"/>
    <mergeCell ref="B64:O64"/>
    <mergeCell ref="Q64:S64"/>
    <mergeCell ref="M51:T51"/>
    <mergeCell ref="C52:I52"/>
    <mergeCell ref="M52:T52"/>
    <mergeCell ref="B45:I45"/>
    <mergeCell ref="B46:I48"/>
    <mergeCell ref="M46:T46"/>
    <mergeCell ref="M47:T47"/>
    <mergeCell ref="L48:L49"/>
    <mergeCell ref="M48:T49"/>
  </mergeCells>
  <dataValidations count="1">
    <dataValidation type="textLength" operator="equal" allowBlank="1" showInputMessage="1" showErrorMessage="1" error="All DUNS Numbers are 9 digits. Please try again." prompt="All DUNS Numbers are 9 digits" sqref="L33:S33" xr:uid="{00000000-0002-0000-0000-000000000000}">
      <formula1>9</formula1>
    </dataValidation>
  </dataValidations>
  <printOptions horizontalCentered="1"/>
  <pageMargins left="0.55000000000000004" right="0.64" top="0.66" bottom="0.72" header="0.5" footer="0.5"/>
  <pageSetup scale="85" orientation="portrait" r:id="rId1"/>
  <headerFooter alignWithMargins="0">
    <oddFooter>&amp;L&amp;9ADSD – Short Form Subaward Application - Emergency Requests&amp;R&amp;9 3/2020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For-Profit">
                <anchor moveWithCells="1">
                  <from>
                    <xdr:col>14</xdr:col>
                    <xdr:colOff>304800</xdr:colOff>
                    <xdr:row>10</xdr:row>
                    <xdr:rowOff>160020</xdr:rowOff>
                  </from>
                  <to>
                    <xdr:col>15</xdr:col>
                    <xdr:colOff>198120</xdr:colOff>
                    <xdr:row>12</xdr:row>
                    <xdr:rowOff>7620</xdr:rowOff>
                  </to>
                </anchor>
              </controlPr>
            </control>
          </mc:Choice>
        </mc:AlternateContent>
        <mc:AlternateContent xmlns:mc="http://schemas.openxmlformats.org/markup-compatibility/2006">
          <mc:Choice Requires="x14">
            <control shapeId="4098" r:id="rId5" name="Check Box 2">
              <controlPr defaultSize="0" autoFill="0" autoLine="0" autoPict="0" altText="Non-Profit">
                <anchor moveWithCells="1">
                  <from>
                    <xdr:col>16</xdr:col>
                    <xdr:colOff>335280</xdr:colOff>
                    <xdr:row>10</xdr:row>
                    <xdr:rowOff>152400</xdr:rowOff>
                  </from>
                  <to>
                    <xdr:col>16</xdr:col>
                    <xdr:colOff>685800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Governmental">
                <anchor moveWithCells="1">
                  <from>
                    <xdr:col>18</xdr:col>
                    <xdr:colOff>7620</xdr:colOff>
                    <xdr:row>10</xdr:row>
                    <xdr:rowOff>160020</xdr:rowOff>
                  </from>
                  <to>
                    <xdr:col>19</xdr:col>
                    <xdr:colOff>99060</xdr:colOff>
                    <xdr:row>12</xdr:row>
                    <xdr:rowOff>7620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8</xdr:col>
                    <xdr:colOff>556260</xdr:colOff>
                    <xdr:row>3</xdr:row>
                    <xdr:rowOff>91440</xdr:rowOff>
                  </from>
                  <to>
                    <xdr:col>8</xdr:col>
                    <xdr:colOff>868680</xdr:colOff>
                    <xdr:row>5</xdr:row>
                    <xdr:rowOff>7620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8</xdr:col>
                    <xdr:colOff>556260</xdr:colOff>
                    <xdr:row>0</xdr:row>
                    <xdr:rowOff>152400</xdr:rowOff>
                  </from>
                  <to>
                    <xdr:col>8</xdr:col>
                    <xdr:colOff>891540</xdr:colOff>
                    <xdr:row>3</xdr:row>
                    <xdr:rowOff>7620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8</xdr:col>
                    <xdr:colOff>556260</xdr:colOff>
                    <xdr:row>2</xdr:row>
                    <xdr:rowOff>99060</xdr:rowOff>
                  </from>
                  <to>
                    <xdr:col>8</xdr:col>
                    <xdr:colOff>891540</xdr:colOff>
                    <xdr:row>3</xdr:row>
                    <xdr:rowOff>152400</xdr:rowOff>
                  </to>
                </anchor>
              </controlPr>
            </control>
          </mc:Choice>
        </mc:AlternateContent>
        <mc:AlternateContent xmlns:mc="http://schemas.openxmlformats.org/markup-compatibility/2006">
          <mc:Choice Requires="x14">
            <control shapeId="4105" r:id="rId10" name="Check Box 9">
              <controlPr defaultSize="0" autoFill="0" autoLine="0" autoPict="0" altText="New Applicant or Type of Service">
                <anchor moveWithCells="1">
                  <from>
                    <xdr:col>0</xdr:col>
                    <xdr:colOff>99060</xdr:colOff>
                    <xdr:row>10</xdr:row>
                    <xdr:rowOff>7620</xdr:rowOff>
                  </from>
                  <to>
                    <xdr:col>2</xdr:col>
                    <xdr:colOff>137160</xdr:colOff>
                    <xdr:row>11</xdr:row>
                    <xdr:rowOff>7620</xdr:rowOff>
                  </to>
                </anchor>
              </controlPr>
            </control>
          </mc:Choice>
        </mc:AlternateContent>
        <mc:AlternateContent xmlns:mc="http://schemas.openxmlformats.org/markup-compatibility/2006">
          <mc:Choice Requires="x14">
            <control shapeId="4110" r:id="rId11" name="Check Box 14">
              <controlPr defaultSize="0" autoFill="0" autoLine="0" autoPict="0" altText="Continuation of ADSD Subaward">
                <anchor moveWithCells="1">
                  <from>
                    <xdr:col>0</xdr:col>
                    <xdr:colOff>99060</xdr:colOff>
                    <xdr:row>10</xdr:row>
                    <xdr:rowOff>182880</xdr:rowOff>
                  </from>
                  <to>
                    <xdr:col>2</xdr:col>
                    <xdr:colOff>137160</xdr:colOff>
                    <xdr:row>12</xdr:row>
                    <xdr:rowOff>22860</xdr:rowOff>
                  </to>
                </anchor>
              </controlPr>
            </control>
          </mc:Choice>
        </mc:AlternateContent>
        <mc:AlternateContent xmlns:mc="http://schemas.openxmlformats.org/markup-compatibility/2006">
          <mc:Choice Requires="x14">
            <control shapeId="4111" r:id="rId12" name="Check Box 15">
              <controlPr defaultSize="0" autoFill="0" autoLine="0" autoPict="0" altText="Check box if address if the same as Subrecipient Address">
                <anchor moveWithCells="1">
                  <from>
                    <xdr:col>1</xdr:col>
                    <xdr:colOff>7620</xdr:colOff>
                    <xdr:row>28</xdr:row>
                    <xdr:rowOff>198120</xdr:rowOff>
                  </from>
                  <to>
                    <xdr:col>2</xdr:col>
                    <xdr:colOff>53340</xdr:colOff>
                    <xdr:row>30</xdr:row>
                    <xdr:rowOff>30480</xdr:rowOff>
                  </to>
                </anchor>
              </controlPr>
            </control>
          </mc:Choice>
        </mc:AlternateContent>
        <mc:AlternateContent xmlns:mc="http://schemas.openxmlformats.org/markup-compatibility/2006">
          <mc:Choice Requires="x14">
            <control shapeId="4116" r:id="rId13" name="Drop Down 20">
              <controlPr defaultSize="0" autoLine="0" autoPict="0" altText="Type of Subaward">
                <anchor moveWithCells="1">
                  <from>
                    <xdr:col>11</xdr:col>
                    <xdr:colOff>7620</xdr:colOff>
                    <xdr:row>36</xdr:row>
                    <xdr:rowOff>236220</xdr:rowOff>
                  </from>
                  <to>
                    <xdr:col>19</xdr:col>
                    <xdr:colOff>236220</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showGridLines="0" zoomScale="70" zoomScaleNormal="70" zoomScalePageLayoutView="70" workbookViewId="0">
      <selection activeCell="B23" sqref="B23:E27"/>
    </sheetView>
  </sheetViews>
  <sheetFormatPr defaultColWidth="8.77734375" defaultRowHeight="13.2" x14ac:dyDescent="0.25"/>
  <cols>
    <col min="1" max="1" width="19.21875" style="308" customWidth="1"/>
    <col min="2" max="2" width="57.5546875" style="308" bestFit="1" customWidth="1"/>
    <col min="3" max="5" width="28.21875" style="308" customWidth="1"/>
    <col min="6" max="6" width="62.88671875" style="308" customWidth="1"/>
    <col min="7" max="16384" width="8.77734375" style="308"/>
  </cols>
  <sheetData>
    <row r="1" spans="1:6" ht="29.7" customHeight="1" x14ac:dyDescent="0.25">
      <c r="A1" s="315" t="s">
        <v>35</v>
      </c>
      <c r="B1" s="328" t="str">
        <f>IF('Applicant Information'!D17="","This will copy from the 1st tab (#4 Sponsor/Subrecipient).",'Applicant Information'!D17)</f>
        <v>This will copy from the 1st tab (#4 Sponsor/Subrecipient).</v>
      </c>
      <c r="C1" s="316" t="s">
        <v>186</v>
      </c>
      <c r="D1" s="518" t="str">
        <f>IF('Applicant Information'!B42="","This will copy from the 1st tab (#s 6 and 9).",(CONCATENATE('Do not delete - for ADSD use'!J14,'Do not delete - for ADSD use'!J15)))</f>
        <v>This will copy from the 1st tab (#s 6 and 9).</v>
      </c>
      <c r="E1" s="518"/>
      <c r="F1" s="516" t="s">
        <v>249</v>
      </c>
    </row>
    <row r="2" spans="1:6" ht="43.65" customHeight="1" thickBot="1" x14ac:dyDescent="0.3">
      <c r="A2" s="519" t="s">
        <v>248</v>
      </c>
      <c r="B2" s="519"/>
      <c r="C2" s="519"/>
      <c r="D2" s="519"/>
      <c r="E2" s="519"/>
      <c r="F2" s="516"/>
    </row>
    <row r="3" spans="1:6" ht="26.55" customHeight="1" x14ac:dyDescent="0.25">
      <c r="A3" s="506" t="s">
        <v>204</v>
      </c>
      <c r="B3" s="507"/>
      <c r="C3" s="507"/>
      <c r="D3" s="507"/>
      <c r="E3" s="508"/>
      <c r="F3" s="517" t="s">
        <v>224</v>
      </c>
    </row>
    <row r="4" spans="1:6" ht="37.200000000000003" customHeight="1" x14ac:dyDescent="0.25">
      <c r="A4" s="317" t="s">
        <v>203</v>
      </c>
      <c r="B4" s="504"/>
      <c r="C4" s="504"/>
      <c r="D4" s="504"/>
      <c r="E4" s="505"/>
      <c r="F4" s="517"/>
    </row>
    <row r="5" spans="1:6" ht="37.200000000000003" customHeight="1" x14ac:dyDescent="0.25">
      <c r="A5" s="332" t="s">
        <v>200</v>
      </c>
      <c r="B5" s="385" t="s">
        <v>201</v>
      </c>
      <c r="C5" s="522"/>
      <c r="D5" s="523"/>
      <c r="E5" s="309"/>
    </row>
    <row r="6" spans="1:6" ht="37.200000000000003" customHeight="1" x14ac:dyDescent="0.25">
      <c r="A6" s="330"/>
      <c r="B6" s="385" t="s">
        <v>210</v>
      </c>
      <c r="C6" s="522"/>
      <c r="D6" s="523"/>
      <c r="E6" s="309"/>
    </row>
    <row r="7" spans="1:6" ht="37.049999999999997" customHeight="1" thickBot="1" x14ac:dyDescent="0.3">
      <c r="A7" s="331"/>
      <c r="B7" s="310" t="s">
        <v>202</v>
      </c>
      <c r="C7" s="520"/>
      <c r="D7" s="521"/>
      <c r="E7" s="311"/>
    </row>
    <row r="8" spans="1:6" ht="15.6" thickBot="1" x14ac:dyDescent="0.3">
      <c r="A8" s="333"/>
      <c r="B8" s="386"/>
      <c r="C8" s="386"/>
      <c r="D8" s="386"/>
      <c r="E8" s="334"/>
    </row>
    <row r="9" spans="1:6" ht="22.2" customHeight="1" x14ac:dyDescent="0.25">
      <c r="A9" s="506" t="s">
        <v>252</v>
      </c>
      <c r="B9" s="507"/>
      <c r="C9" s="507"/>
      <c r="D9" s="507"/>
      <c r="E9" s="508"/>
    </row>
    <row r="10" spans="1:6" ht="22.2" customHeight="1" x14ac:dyDescent="0.25">
      <c r="A10" s="502" t="s">
        <v>250</v>
      </c>
      <c r="B10" s="503"/>
      <c r="C10" s="503"/>
      <c r="D10" s="503"/>
      <c r="E10" s="387"/>
    </row>
    <row r="11" spans="1:6" ht="22.2" customHeight="1" x14ac:dyDescent="0.25">
      <c r="A11" s="502" t="s">
        <v>251</v>
      </c>
      <c r="B11" s="503"/>
      <c r="C11" s="503"/>
      <c r="D11" s="503"/>
      <c r="E11" s="387"/>
    </row>
    <row r="12" spans="1:6" ht="37.200000000000003" customHeight="1" x14ac:dyDescent="0.25">
      <c r="A12" s="502" t="s">
        <v>254</v>
      </c>
      <c r="B12" s="503"/>
      <c r="C12" s="503"/>
      <c r="D12" s="503"/>
      <c r="E12" s="387"/>
    </row>
    <row r="13" spans="1:6" ht="37.200000000000003" customHeight="1" x14ac:dyDescent="0.25">
      <c r="A13" s="317" t="s">
        <v>253</v>
      </c>
      <c r="B13" s="504"/>
      <c r="C13" s="504"/>
      <c r="D13" s="504"/>
      <c r="E13" s="505"/>
    </row>
    <row r="14" spans="1:6" ht="15" customHeight="1" thickBot="1" x14ac:dyDescent="0.3">
      <c r="A14" s="333"/>
      <c r="B14" s="386"/>
      <c r="C14" s="386"/>
      <c r="D14" s="386"/>
      <c r="E14" s="334"/>
    </row>
    <row r="15" spans="1:6" ht="31.2" customHeight="1" x14ac:dyDescent="0.25">
      <c r="A15" s="506" t="s">
        <v>208</v>
      </c>
      <c r="B15" s="507"/>
      <c r="C15" s="507"/>
      <c r="D15" s="507"/>
      <c r="E15" s="508"/>
    </row>
    <row r="16" spans="1:6" ht="15.6" x14ac:dyDescent="0.25">
      <c r="A16" s="314" t="s">
        <v>205</v>
      </c>
      <c r="B16" s="388"/>
      <c r="C16" s="388"/>
      <c r="D16" s="388"/>
      <c r="E16" s="312"/>
    </row>
    <row r="17" spans="1:5" ht="24" customHeight="1" x14ac:dyDescent="0.25">
      <c r="A17" s="344"/>
      <c r="B17" s="514" t="s">
        <v>206</v>
      </c>
      <c r="C17" s="514"/>
      <c r="D17" s="514"/>
      <c r="E17" s="515"/>
    </row>
    <row r="18" spans="1:5" ht="21" x14ac:dyDescent="0.25">
      <c r="A18" s="344"/>
      <c r="B18" s="514" t="s">
        <v>207</v>
      </c>
      <c r="C18" s="514"/>
      <c r="D18" s="514"/>
      <c r="E18" s="515"/>
    </row>
    <row r="19" spans="1:5" ht="15" x14ac:dyDescent="0.25">
      <c r="A19" s="513" t="s">
        <v>212</v>
      </c>
      <c r="B19" s="514"/>
      <c r="C19" s="514"/>
      <c r="D19" s="514"/>
      <c r="E19" s="515"/>
    </row>
    <row r="20" spans="1:5" ht="15.6" thickBot="1" x14ac:dyDescent="0.3">
      <c r="A20" s="313" t="s">
        <v>203</v>
      </c>
      <c r="B20" s="511"/>
      <c r="C20" s="511"/>
      <c r="D20" s="511"/>
      <c r="E20" s="512"/>
    </row>
    <row r="21" spans="1:5" ht="15.6" thickBot="1" x14ac:dyDescent="0.3">
      <c r="A21" s="333"/>
      <c r="B21" s="386"/>
      <c r="C21" s="386"/>
      <c r="D21" s="386"/>
      <c r="E21" s="334"/>
    </row>
    <row r="22" spans="1:5" ht="15.6" x14ac:dyDescent="0.25">
      <c r="A22" s="506" t="s">
        <v>255</v>
      </c>
      <c r="B22" s="507"/>
      <c r="C22" s="507"/>
      <c r="D22" s="507"/>
      <c r="E22" s="508"/>
    </row>
    <row r="23" spans="1:5" x14ac:dyDescent="0.25">
      <c r="A23" s="509" t="s">
        <v>203</v>
      </c>
      <c r="B23" s="504"/>
      <c r="C23" s="504"/>
      <c r="D23" s="504"/>
      <c r="E23" s="505"/>
    </row>
    <row r="24" spans="1:5" x14ac:dyDescent="0.25">
      <c r="A24" s="509"/>
      <c r="B24" s="504"/>
      <c r="C24" s="504"/>
      <c r="D24" s="504"/>
      <c r="E24" s="505"/>
    </row>
    <row r="25" spans="1:5" x14ac:dyDescent="0.25">
      <c r="A25" s="509"/>
      <c r="B25" s="504"/>
      <c r="C25" s="504"/>
      <c r="D25" s="504"/>
      <c r="E25" s="505"/>
    </row>
    <row r="26" spans="1:5" x14ac:dyDescent="0.25">
      <c r="A26" s="509"/>
      <c r="B26" s="504"/>
      <c r="C26" s="504"/>
      <c r="D26" s="504"/>
      <c r="E26" s="505"/>
    </row>
    <row r="27" spans="1:5" ht="13.8" thickBot="1" x14ac:dyDescent="0.3">
      <c r="A27" s="510"/>
      <c r="B27" s="511"/>
      <c r="C27" s="511"/>
      <c r="D27" s="511"/>
      <c r="E27" s="512"/>
    </row>
  </sheetData>
  <sheetProtection formatCells="0" formatRows="0" insertRows="0" insertHyperlinks="0" deleteRows="0" selectLockedCells="1"/>
  <mergeCells count="22">
    <mergeCell ref="A9:E9"/>
    <mergeCell ref="A23:A27"/>
    <mergeCell ref="B23:E27"/>
    <mergeCell ref="A19:E19"/>
    <mergeCell ref="B20:E20"/>
    <mergeCell ref="F1:F2"/>
    <mergeCell ref="F3:F4"/>
    <mergeCell ref="D1:E1"/>
    <mergeCell ref="B17:E17"/>
    <mergeCell ref="B18:E18"/>
    <mergeCell ref="A3:E3"/>
    <mergeCell ref="B4:E4"/>
    <mergeCell ref="A2:E2"/>
    <mergeCell ref="C7:D7"/>
    <mergeCell ref="C6:D6"/>
    <mergeCell ref="C5:D5"/>
    <mergeCell ref="A15:E15"/>
    <mergeCell ref="A12:D12"/>
    <mergeCell ref="A10:D10"/>
    <mergeCell ref="A11:D11"/>
    <mergeCell ref="B13:E13"/>
    <mergeCell ref="A22:E22"/>
  </mergeCells>
  <printOptions horizontalCentered="1"/>
  <pageMargins left="0.55000000000000004" right="0.64" top="0.66" bottom="0.72" header="0.5" footer="0.5"/>
  <pageSetup scale="58" fitToHeight="0" orientation="portrait" r:id="rId1"/>
  <headerFooter alignWithMargins="0">
    <oddFooter>&amp;L&amp;9ADSD – Short Form Subaward Application - Emergency Requests&amp;R&amp;9Revised 8/2020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W283"/>
  <sheetViews>
    <sheetView showGridLines="0" zoomScale="70" zoomScaleNormal="70" zoomScaleSheetLayoutView="67" workbookViewId="0">
      <selection activeCell="J1" sqref="J1:J4"/>
    </sheetView>
  </sheetViews>
  <sheetFormatPr defaultColWidth="9.21875" defaultRowHeight="15.6" x14ac:dyDescent="0.25"/>
  <cols>
    <col min="1" max="1" width="4.44140625" style="227" bestFit="1" customWidth="1"/>
    <col min="2" max="2" width="23.77734375" style="227" customWidth="1"/>
    <col min="3" max="3" width="78.21875" style="227" customWidth="1"/>
    <col min="4" max="7" width="15.21875" style="227" customWidth="1"/>
    <col min="8" max="8" width="13.77734375" style="227" hidden="1" customWidth="1"/>
    <col min="9" max="9" width="19.21875" style="227" customWidth="1"/>
    <col min="10" max="10" width="77.5546875" style="227" bestFit="1" customWidth="1"/>
    <col min="11" max="11" width="12.77734375" style="227" customWidth="1"/>
    <col min="12" max="12" width="15.77734375" style="227" customWidth="1"/>
    <col min="13" max="13" width="18.21875" style="227" customWidth="1"/>
    <col min="14" max="14" width="13.44140625" style="227" bestFit="1" customWidth="1"/>
    <col min="15" max="15" width="15.44140625" style="227" customWidth="1"/>
    <col min="16" max="16" width="11.5546875" style="227" customWidth="1"/>
    <col min="17" max="17" width="14.5546875" style="227" bestFit="1" customWidth="1"/>
    <col min="18" max="16384" width="9.21875" style="227"/>
  </cols>
  <sheetData>
    <row r="1" spans="1:257" ht="30.6" customHeight="1" x14ac:dyDescent="0.25">
      <c r="A1" s="600" t="s">
        <v>35</v>
      </c>
      <c r="B1" s="601"/>
      <c r="C1" s="224" t="str">
        <f>IF('Applicant Information'!D17="","This will copy from the 1st tab (#4 Sponsor/Subrecipient).",'Applicant Information'!D17)</f>
        <v>This will copy from the 1st tab (#4 Sponsor/Subrecipient).</v>
      </c>
      <c r="D1" s="574" t="s">
        <v>186</v>
      </c>
      <c r="E1" s="574"/>
      <c r="F1" s="504" t="str">
        <f>IF('Applicant Information'!B42="","This will copy from the 1st tab (#s 6 and 9).",(CONCATENATE('Do not delete - for ADSD use'!J14,'Do not delete - for ADSD use'!J15)))</f>
        <v>This will copy from the 1st tab (#s 6 and 9).</v>
      </c>
      <c r="G1" s="504"/>
      <c r="H1" s="504"/>
      <c r="I1" s="504"/>
      <c r="J1" s="596" t="s">
        <v>223</v>
      </c>
      <c r="K1" s="225"/>
      <c r="L1" s="225"/>
      <c r="M1" s="225"/>
      <c r="N1" s="226"/>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row>
    <row r="2" spans="1:257" ht="60.15" customHeight="1" thickBot="1" x14ac:dyDescent="0.3">
      <c r="A2" s="580" t="s">
        <v>242</v>
      </c>
      <c r="B2" s="580"/>
      <c r="C2" s="580"/>
      <c r="D2" s="580"/>
      <c r="E2" s="580"/>
      <c r="F2" s="580"/>
      <c r="G2" s="580"/>
      <c r="H2" s="580"/>
      <c r="I2" s="580"/>
      <c r="J2" s="596"/>
      <c r="K2" s="225"/>
      <c r="L2" s="225"/>
      <c r="M2" s="225"/>
      <c r="N2" s="226"/>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row>
    <row r="3" spans="1:257" ht="21" customHeight="1" x14ac:dyDescent="0.25">
      <c r="A3" s="587" t="s">
        <v>26</v>
      </c>
      <c r="B3" s="588"/>
      <c r="C3" s="588"/>
      <c r="D3" s="228"/>
      <c r="E3" s="228" t="s">
        <v>27</v>
      </c>
      <c r="F3" s="229">
        <f>SUM(H7:H56)</f>
        <v>0</v>
      </c>
      <c r="G3" s="230" t="s">
        <v>28</v>
      </c>
      <c r="H3" s="228"/>
      <c r="I3" s="231">
        <f>SUM(I7:I56)</f>
        <v>0</v>
      </c>
      <c r="J3" s="594" t="s">
        <v>224</v>
      </c>
      <c r="K3" s="593"/>
      <c r="L3" s="593"/>
      <c r="M3" s="232"/>
      <c r="N3" s="226"/>
    </row>
    <row r="4" spans="1:257" s="233" customFormat="1" ht="30.6" customHeight="1" thickBot="1" x14ac:dyDescent="0.3">
      <c r="A4" s="581" t="s">
        <v>62</v>
      </c>
      <c r="B4" s="582"/>
      <c r="C4" s="583"/>
      <c r="D4" s="583"/>
      <c r="E4" s="583"/>
      <c r="F4" s="583"/>
      <c r="G4" s="583"/>
      <c r="H4" s="583"/>
      <c r="I4" s="584"/>
      <c r="J4" s="594"/>
    </row>
    <row r="5" spans="1:257" s="233" customFormat="1" ht="17.850000000000001" customHeight="1" x14ac:dyDescent="0.25">
      <c r="A5" s="234" t="s">
        <v>0</v>
      </c>
      <c r="B5" s="591" t="s">
        <v>37</v>
      </c>
      <c r="C5" s="592"/>
      <c r="D5" s="586" t="s">
        <v>13</v>
      </c>
      <c r="E5" s="586" t="s">
        <v>17</v>
      </c>
      <c r="F5" s="586" t="s">
        <v>14</v>
      </c>
      <c r="G5" s="586" t="s">
        <v>15</v>
      </c>
      <c r="H5" s="586" t="s">
        <v>25</v>
      </c>
      <c r="I5" s="585" t="s">
        <v>16</v>
      </c>
    </row>
    <row r="6" spans="1:257" s="233" customFormat="1" ht="55.35" customHeight="1" thickBot="1" x14ac:dyDescent="0.3">
      <c r="A6" s="235" t="s">
        <v>24</v>
      </c>
      <c r="B6" s="602" t="s">
        <v>239</v>
      </c>
      <c r="C6" s="603"/>
      <c r="D6" s="586"/>
      <c r="E6" s="586"/>
      <c r="F6" s="586"/>
      <c r="G6" s="586"/>
      <c r="H6" s="590"/>
      <c r="I6" s="585"/>
    </row>
    <row r="7" spans="1:257" x14ac:dyDescent="0.25">
      <c r="A7" s="236" t="s">
        <v>0</v>
      </c>
      <c r="B7" s="550"/>
      <c r="C7" s="551"/>
      <c r="D7" s="552"/>
      <c r="E7" s="538"/>
      <c r="F7" s="540"/>
      <c r="G7" s="542"/>
      <c r="H7" s="544">
        <f>D7*E7*F7/12*G7</f>
        <v>0</v>
      </c>
      <c r="I7" s="546">
        <f>(D7*F7/12*G7)+(D7*E7*F7/12*G7)</f>
        <v>0</v>
      </c>
      <c r="J7" s="233"/>
      <c r="K7" s="237"/>
      <c r="L7" s="237"/>
      <c r="M7" s="237"/>
      <c r="N7" s="237"/>
      <c r="O7" s="238"/>
      <c r="P7" s="239"/>
      <c r="Q7" s="238"/>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c r="IU7" s="226"/>
      <c r="IV7" s="226"/>
      <c r="IW7" s="226"/>
    </row>
    <row r="8" spans="1:257" ht="31.65" customHeight="1" thickBot="1" x14ac:dyDescent="0.3">
      <c r="A8" s="240" t="s">
        <v>24</v>
      </c>
      <c r="B8" s="548"/>
      <c r="C8" s="549"/>
      <c r="D8" s="553"/>
      <c r="E8" s="539"/>
      <c r="F8" s="541"/>
      <c r="G8" s="543"/>
      <c r="H8" s="545"/>
      <c r="I8" s="547"/>
      <c r="J8" s="233"/>
      <c r="K8" s="241"/>
      <c r="L8" s="226"/>
      <c r="M8" s="226"/>
      <c r="N8" s="226"/>
      <c r="O8" s="226"/>
      <c r="P8" s="226"/>
      <c r="Q8" s="238"/>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c r="IU8" s="226"/>
      <c r="IV8" s="226"/>
      <c r="IW8" s="226"/>
    </row>
    <row r="9" spans="1:257" x14ac:dyDescent="0.25">
      <c r="A9" s="236" t="s">
        <v>0</v>
      </c>
      <c r="B9" s="550"/>
      <c r="C9" s="551"/>
      <c r="D9" s="552"/>
      <c r="E9" s="538"/>
      <c r="F9" s="540"/>
      <c r="G9" s="542"/>
      <c r="H9" s="544">
        <f>D9*E9*F9/12*G9</f>
        <v>0</v>
      </c>
      <c r="I9" s="546">
        <f>(D9*F9/12*G9)+(D9*E9*F9/12*G9)</f>
        <v>0</v>
      </c>
      <c r="J9" s="233"/>
      <c r="K9" s="226"/>
      <c r="L9" s="237"/>
      <c r="M9" s="237"/>
      <c r="N9" s="237"/>
      <c r="O9" s="238"/>
      <c r="P9" s="239"/>
      <c r="Q9" s="238"/>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c r="IU9" s="226"/>
      <c r="IV9" s="226"/>
      <c r="IW9" s="226"/>
    </row>
    <row r="10" spans="1:257" ht="31.65" customHeight="1" thickBot="1" x14ac:dyDescent="0.3">
      <c r="A10" s="240" t="s">
        <v>24</v>
      </c>
      <c r="B10" s="548"/>
      <c r="C10" s="549"/>
      <c r="D10" s="553"/>
      <c r="E10" s="539"/>
      <c r="F10" s="541"/>
      <c r="G10" s="543"/>
      <c r="H10" s="545"/>
      <c r="I10" s="547"/>
      <c r="J10" s="233"/>
      <c r="K10" s="241"/>
      <c r="L10" s="226"/>
      <c r="M10" s="226"/>
      <c r="N10" s="226"/>
      <c r="O10" s="226"/>
      <c r="P10" s="226"/>
      <c r="Q10" s="226"/>
      <c r="R10" s="226"/>
      <c r="S10" s="226"/>
      <c r="T10" s="573"/>
      <c r="U10" s="573"/>
      <c r="V10" s="573"/>
      <c r="W10" s="573"/>
      <c r="X10" s="573"/>
      <c r="Y10" s="573"/>
      <c r="Z10" s="573"/>
      <c r="AA10" s="573"/>
      <c r="AB10" s="573"/>
      <c r="AC10" s="573"/>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c r="IU10" s="226"/>
      <c r="IV10" s="226"/>
      <c r="IW10" s="226"/>
    </row>
    <row r="11" spans="1:257" x14ac:dyDescent="0.25">
      <c r="A11" s="236" t="s">
        <v>0</v>
      </c>
      <c r="B11" s="550"/>
      <c r="C11" s="551"/>
      <c r="D11" s="552"/>
      <c r="E11" s="538"/>
      <c r="F11" s="540"/>
      <c r="G11" s="542"/>
      <c r="H11" s="544">
        <f>D11*E11*F11/12*G11</f>
        <v>0</v>
      </c>
      <c r="I11" s="546">
        <f>(D11*F11/12*G11)+(D11*E11*F11/12*G11)</f>
        <v>0</v>
      </c>
      <c r="J11" s="233"/>
      <c r="K11" s="226"/>
      <c r="L11" s="237"/>
      <c r="M11" s="237"/>
      <c r="N11" s="237"/>
      <c r="O11" s="238"/>
      <c r="P11" s="239"/>
      <c r="Q11" s="238"/>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c r="GU11" s="226"/>
      <c r="GV11" s="226"/>
      <c r="GW11" s="226"/>
      <c r="GX11" s="226"/>
      <c r="GY11" s="226"/>
      <c r="GZ11" s="226"/>
      <c r="HA11" s="226"/>
      <c r="HB11" s="226"/>
      <c r="HC11" s="226"/>
      <c r="HD11" s="226"/>
      <c r="HE11" s="226"/>
      <c r="HF11" s="226"/>
      <c r="HG11" s="226"/>
      <c r="HH11" s="226"/>
      <c r="HI11" s="226"/>
      <c r="HJ11" s="226"/>
      <c r="HK11" s="226"/>
      <c r="HL11" s="226"/>
      <c r="HM11" s="226"/>
      <c r="HN11" s="226"/>
      <c r="HO11" s="226"/>
      <c r="HP11" s="226"/>
      <c r="HQ11" s="226"/>
      <c r="HR11" s="226"/>
      <c r="HS11" s="226"/>
      <c r="HT11" s="226"/>
      <c r="HU11" s="226"/>
      <c r="HV11" s="226"/>
      <c r="HW11" s="226"/>
      <c r="HX11" s="226"/>
      <c r="HY11" s="226"/>
      <c r="HZ11" s="226"/>
      <c r="IA11" s="226"/>
      <c r="IB11" s="226"/>
      <c r="IC11" s="226"/>
      <c r="ID11" s="226"/>
      <c r="IE11" s="226"/>
      <c r="IF11" s="226"/>
      <c r="IG11" s="226"/>
      <c r="IH11" s="226"/>
      <c r="II11" s="226"/>
      <c r="IJ11" s="226"/>
      <c r="IK11" s="226"/>
      <c r="IL11" s="226"/>
      <c r="IM11" s="226"/>
      <c r="IN11" s="226"/>
      <c r="IO11" s="226"/>
      <c r="IP11" s="226"/>
      <c r="IQ11" s="226"/>
      <c r="IR11" s="226"/>
      <c r="IS11" s="226"/>
      <c r="IT11" s="226"/>
      <c r="IU11" s="226"/>
      <c r="IV11" s="226"/>
      <c r="IW11" s="226"/>
    </row>
    <row r="12" spans="1:257" ht="31.65" customHeight="1" thickBot="1" x14ac:dyDescent="0.3">
      <c r="A12" s="243" t="s">
        <v>24</v>
      </c>
      <c r="B12" s="548"/>
      <c r="C12" s="549"/>
      <c r="D12" s="589"/>
      <c r="E12" s="572"/>
      <c r="F12" s="578"/>
      <c r="G12" s="579"/>
      <c r="H12" s="545"/>
      <c r="I12" s="595"/>
      <c r="J12" s="233"/>
      <c r="K12" s="241"/>
      <c r="L12" s="226"/>
      <c r="M12" s="226"/>
      <c r="N12" s="226"/>
      <c r="O12" s="226"/>
      <c r="P12" s="226"/>
      <c r="Q12" s="226"/>
      <c r="R12" s="226"/>
      <c r="S12" s="226"/>
      <c r="T12" s="573"/>
      <c r="U12" s="573"/>
      <c r="V12" s="573"/>
      <c r="W12" s="573"/>
      <c r="X12" s="573"/>
      <c r="Y12" s="573"/>
      <c r="Z12" s="573"/>
      <c r="AA12" s="573"/>
      <c r="AB12" s="573"/>
      <c r="AC12" s="573"/>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c r="IL12" s="226"/>
      <c r="IM12" s="226"/>
      <c r="IN12" s="226"/>
      <c r="IO12" s="226"/>
      <c r="IP12" s="226"/>
      <c r="IQ12" s="226"/>
      <c r="IR12" s="226"/>
      <c r="IS12" s="226"/>
      <c r="IT12" s="226"/>
      <c r="IU12" s="226"/>
      <c r="IV12" s="226"/>
      <c r="IW12" s="226"/>
    </row>
    <row r="13" spans="1:257" x14ac:dyDescent="0.25">
      <c r="A13" s="236" t="s">
        <v>0</v>
      </c>
      <c r="B13" s="550"/>
      <c r="C13" s="551"/>
      <c r="D13" s="552"/>
      <c r="E13" s="538"/>
      <c r="F13" s="540"/>
      <c r="G13" s="542"/>
      <c r="H13" s="544">
        <f>D13*E13*F13/12*G13</f>
        <v>0</v>
      </c>
      <c r="I13" s="546">
        <f>(D13*F13/12*G13)+(D13*E13*F13/12*G13)</f>
        <v>0</v>
      </c>
      <c r="J13" s="233"/>
      <c r="K13" s="226"/>
      <c r="L13" s="237"/>
      <c r="M13" s="237"/>
      <c r="N13" s="237"/>
      <c r="O13" s="238"/>
      <c r="P13" s="239"/>
      <c r="Q13" s="238"/>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c r="IL13" s="226"/>
      <c r="IM13" s="226"/>
      <c r="IN13" s="226"/>
      <c r="IO13" s="226"/>
      <c r="IP13" s="226"/>
      <c r="IQ13" s="226"/>
      <c r="IR13" s="226"/>
      <c r="IS13" s="226"/>
      <c r="IT13" s="226"/>
      <c r="IU13" s="226"/>
      <c r="IV13" s="226"/>
      <c r="IW13" s="226"/>
    </row>
    <row r="14" spans="1:257" ht="31.65" customHeight="1" thickBot="1" x14ac:dyDescent="0.3">
      <c r="A14" s="240" t="s">
        <v>24</v>
      </c>
      <c r="B14" s="548"/>
      <c r="C14" s="549"/>
      <c r="D14" s="553"/>
      <c r="E14" s="539"/>
      <c r="F14" s="541"/>
      <c r="G14" s="543"/>
      <c r="H14" s="545"/>
      <c r="I14" s="547"/>
      <c r="J14" s="225" t="s">
        <v>193</v>
      </c>
      <c r="K14" s="241"/>
      <c r="L14" s="226"/>
      <c r="M14" s="226"/>
      <c r="N14" s="226"/>
      <c r="O14" s="226"/>
      <c r="P14" s="226"/>
      <c r="Q14" s="226"/>
      <c r="R14" s="226"/>
      <c r="S14" s="226"/>
      <c r="T14" s="573"/>
      <c r="U14" s="573"/>
      <c r="V14" s="573"/>
      <c r="W14" s="573"/>
      <c r="X14" s="573"/>
      <c r="Y14" s="573"/>
      <c r="Z14" s="573"/>
      <c r="AA14" s="573"/>
      <c r="AB14" s="573"/>
      <c r="AC14" s="573"/>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c r="IL14" s="226"/>
      <c r="IM14" s="226"/>
      <c r="IN14" s="226"/>
      <c r="IO14" s="226"/>
      <c r="IP14" s="226"/>
      <c r="IQ14" s="226"/>
      <c r="IR14" s="226"/>
      <c r="IS14" s="226"/>
      <c r="IT14" s="226"/>
      <c r="IU14" s="226"/>
      <c r="IV14" s="226"/>
      <c r="IW14" s="226"/>
    </row>
    <row r="15" spans="1:257" ht="15.6" hidden="1" customHeight="1" x14ac:dyDescent="0.25">
      <c r="A15" s="236" t="s">
        <v>0</v>
      </c>
      <c r="B15" s="550"/>
      <c r="C15" s="551"/>
      <c r="D15" s="552"/>
      <c r="E15" s="538"/>
      <c r="F15" s="540"/>
      <c r="G15" s="542"/>
      <c r="H15" s="544">
        <f>D15*E15*F15/12*G15</f>
        <v>0</v>
      </c>
      <c r="I15" s="546">
        <f>(D15*F15/12*G15)+(D15*E15*F15/12*G15)</f>
        <v>0</v>
      </c>
      <c r="J15" s="233"/>
      <c r="K15" s="226"/>
      <c r="L15" s="237"/>
      <c r="M15" s="237"/>
      <c r="N15" s="237"/>
      <c r="O15" s="238"/>
      <c r="P15" s="239"/>
      <c r="Q15" s="238"/>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c r="IL15" s="226"/>
      <c r="IM15" s="226"/>
      <c r="IN15" s="226"/>
      <c r="IO15" s="226"/>
      <c r="IP15" s="226"/>
      <c r="IQ15" s="226"/>
      <c r="IR15" s="226"/>
      <c r="IS15" s="226"/>
      <c r="IT15" s="226"/>
      <c r="IU15" s="226"/>
      <c r="IV15" s="226"/>
      <c r="IW15" s="226"/>
    </row>
    <row r="16" spans="1:257" ht="31.65" hidden="1" customHeight="1" thickBot="1" x14ac:dyDescent="0.3">
      <c r="A16" s="240" t="s">
        <v>24</v>
      </c>
      <c r="B16" s="548"/>
      <c r="C16" s="549"/>
      <c r="D16" s="553"/>
      <c r="E16" s="539"/>
      <c r="F16" s="541"/>
      <c r="G16" s="543"/>
      <c r="H16" s="545"/>
      <c r="I16" s="547"/>
      <c r="J16" s="233"/>
      <c r="K16" s="241"/>
      <c r="L16" s="226"/>
      <c r="M16" s="226"/>
      <c r="N16" s="226"/>
      <c r="O16" s="226"/>
      <c r="P16" s="226"/>
      <c r="Q16" s="226"/>
      <c r="R16" s="226"/>
      <c r="S16" s="226"/>
      <c r="T16" s="573"/>
      <c r="U16" s="573"/>
      <c r="V16" s="573"/>
      <c r="W16" s="573"/>
      <c r="X16" s="573"/>
      <c r="Y16" s="573"/>
      <c r="Z16" s="573"/>
      <c r="AA16" s="573"/>
      <c r="AB16" s="573"/>
      <c r="AC16" s="573"/>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c r="IL16" s="226"/>
      <c r="IM16" s="226"/>
      <c r="IN16" s="226"/>
      <c r="IO16" s="226"/>
      <c r="IP16" s="226"/>
      <c r="IQ16" s="226"/>
      <c r="IR16" s="226"/>
      <c r="IS16" s="226"/>
      <c r="IT16" s="226"/>
      <c r="IU16" s="226"/>
      <c r="IV16" s="226"/>
      <c r="IW16" s="226"/>
    </row>
    <row r="17" spans="1:257" hidden="1" x14ac:dyDescent="0.25">
      <c r="A17" s="236" t="s">
        <v>0</v>
      </c>
      <c r="B17" s="550"/>
      <c r="C17" s="551"/>
      <c r="D17" s="552"/>
      <c r="E17" s="538"/>
      <c r="F17" s="540"/>
      <c r="G17" s="542"/>
      <c r="H17" s="544">
        <f>D17*E17*F17/12*G17</f>
        <v>0</v>
      </c>
      <c r="I17" s="546">
        <f>(D17*F17/12*G17)+(D17*E17*F17/12*G17)</f>
        <v>0</v>
      </c>
      <c r="J17" s="233"/>
      <c r="K17" s="226"/>
      <c r="L17" s="237"/>
      <c r="M17" s="237"/>
      <c r="N17" s="237"/>
      <c r="O17" s="238"/>
      <c r="P17" s="239"/>
      <c r="Q17" s="238"/>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c r="GL17" s="226"/>
      <c r="GM17" s="226"/>
      <c r="GN17" s="226"/>
      <c r="GO17" s="226"/>
      <c r="GP17" s="226"/>
      <c r="GQ17" s="226"/>
      <c r="GR17" s="226"/>
      <c r="GS17" s="226"/>
      <c r="GT17" s="226"/>
      <c r="GU17" s="226"/>
      <c r="GV17" s="226"/>
      <c r="GW17" s="226"/>
      <c r="GX17" s="226"/>
      <c r="GY17" s="226"/>
      <c r="GZ17" s="226"/>
      <c r="HA17" s="226"/>
      <c r="HB17" s="226"/>
      <c r="HC17" s="226"/>
      <c r="HD17" s="226"/>
      <c r="HE17" s="226"/>
      <c r="HF17" s="226"/>
      <c r="HG17" s="226"/>
      <c r="HH17" s="226"/>
      <c r="HI17" s="226"/>
      <c r="HJ17" s="226"/>
      <c r="HK17" s="226"/>
      <c r="HL17" s="226"/>
      <c r="HM17" s="226"/>
      <c r="HN17" s="226"/>
      <c r="HO17" s="226"/>
      <c r="HP17" s="226"/>
      <c r="HQ17" s="226"/>
      <c r="HR17" s="226"/>
      <c r="HS17" s="226"/>
      <c r="HT17" s="226"/>
      <c r="HU17" s="226"/>
      <c r="HV17" s="226"/>
      <c r="HW17" s="226"/>
      <c r="HX17" s="226"/>
      <c r="HY17" s="226"/>
      <c r="HZ17" s="226"/>
      <c r="IA17" s="226"/>
      <c r="IB17" s="226"/>
      <c r="IC17" s="226"/>
      <c r="ID17" s="226"/>
      <c r="IE17" s="226"/>
      <c r="IF17" s="226"/>
      <c r="IG17" s="226"/>
      <c r="IH17" s="226"/>
      <c r="II17" s="226"/>
      <c r="IJ17" s="226"/>
      <c r="IK17" s="226"/>
      <c r="IL17" s="226"/>
      <c r="IM17" s="226"/>
      <c r="IN17" s="226"/>
      <c r="IO17" s="226"/>
      <c r="IP17" s="226"/>
      <c r="IQ17" s="226"/>
      <c r="IR17" s="226"/>
      <c r="IS17" s="226"/>
      <c r="IT17" s="226"/>
      <c r="IU17" s="226"/>
      <c r="IV17" s="226"/>
      <c r="IW17" s="226"/>
    </row>
    <row r="18" spans="1:257" ht="31.2" hidden="1" customHeight="1" thickBot="1" x14ac:dyDescent="0.3">
      <c r="A18" s="240" t="s">
        <v>24</v>
      </c>
      <c r="B18" s="548"/>
      <c r="C18" s="549"/>
      <c r="D18" s="553"/>
      <c r="E18" s="539"/>
      <c r="F18" s="541"/>
      <c r="G18" s="543"/>
      <c r="H18" s="545"/>
      <c r="I18" s="547"/>
      <c r="J18" s="233"/>
      <c r="K18" s="241"/>
      <c r="L18" s="226"/>
      <c r="M18" s="226"/>
      <c r="N18" s="226"/>
      <c r="O18" s="226"/>
      <c r="P18" s="226"/>
      <c r="Q18" s="226"/>
      <c r="R18" s="226"/>
      <c r="S18" s="226"/>
      <c r="T18" s="573"/>
      <c r="U18" s="573"/>
      <c r="V18" s="573"/>
      <c r="W18" s="573"/>
      <c r="X18" s="573"/>
      <c r="Y18" s="573"/>
      <c r="Z18" s="573"/>
      <c r="AA18" s="573"/>
      <c r="AB18" s="573"/>
      <c r="AC18" s="573"/>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c r="GL18" s="226"/>
      <c r="GM18" s="226"/>
      <c r="GN18" s="226"/>
      <c r="GO18" s="226"/>
      <c r="GP18" s="226"/>
      <c r="GQ18" s="226"/>
      <c r="GR18" s="226"/>
      <c r="GS18" s="226"/>
      <c r="GT18" s="226"/>
      <c r="GU18" s="226"/>
      <c r="GV18" s="226"/>
      <c r="GW18" s="226"/>
      <c r="GX18" s="226"/>
      <c r="GY18" s="226"/>
      <c r="GZ18" s="226"/>
      <c r="HA18" s="226"/>
      <c r="HB18" s="226"/>
      <c r="HC18" s="226"/>
      <c r="HD18" s="226"/>
      <c r="HE18" s="226"/>
      <c r="HF18" s="226"/>
      <c r="HG18" s="226"/>
      <c r="HH18" s="226"/>
      <c r="HI18" s="226"/>
      <c r="HJ18" s="226"/>
      <c r="HK18" s="226"/>
      <c r="HL18" s="226"/>
      <c r="HM18" s="226"/>
      <c r="HN18" s="226"/>
      <c r="HO18" s="226"/>
      <c r="HP18" s="226"/>
      <c r="HQ18" s="226"/>
      <c r="HR18" s="226"/>
      <c r="HS18" s="226"/>
      <c r="HT18" s="226"/>
      <c r="HU18" s="226"/>
      <c r="HV18" s="226"/>
      <c r="HW18" s="226"/>
      <c r="HX18" s="226"/>
      <c r="HY18" s="226"/>
      <c r="HZ18" s="226"/>
      <c r="IA18" s="226"/>
      <c r="IB18" s="226"/>
      <c r="IC18" s="226"/>
      <c r="ID18" s="226"/>
      <c r="IE18" s="226"/>
      <c r="IF18" s="226"/>
      <c r="IG18" s="226"/>
      <c r="IH18" s="226"/>
      <c r="II18" s="226"/>
      <c r="IJ18" s="226"/>
      <c r="IK18" s="226"/>
      <c r="IL18" s="226"/>
      <c r="IM18" s="226"/>
      <c r="IN18" s="226"/>
      <c r="IO18" s="226"/>
      <c r="IP18" s="226"/>
      <c r="IQ18" s="226"/>
      <c r="IR18" s="226"/>
      <c r="IS18" s="226"/>
      <c r="IT18" s="226"/>
      <c r="IU18" s="226"/>
      <c r="IV18" s="226"/>
      <c r="IW18" s="226"/>
    </row>
    <row r="19" spans="1:257" hidden="1" x14ac:dyDescent="0.25">
      <c r="A19" s="236" t="s">
        <v>0</v>
      </c>
      <c r="B19" s="550"/>
      <c r="C19" s="551"/>
      <c r="D19" s="552"/>
      <c r="E19" s="538"/>
      <c r="F19" s="540"/>
      <c r="G19" s="542"/>
      <c r="H19" s="544">
        <f>D19*E19*F19/12*G19</f>
        <v>0</v>
      </c>
      <c r="I19" s="546">
        <f>(D19*F19/12*G19)+(D19*E19*F19/12*G19)</f>
        <v>0</v>
      </c>
      <c r="J19" s="233"/>
      <c r="K19" s="226"/>
      <c r="L19" s="237"/>
      <c r="M19" s="237"/>
      <c r="N19" s="237"/>
      <c r="O19" s="238"/>
      <c r="P19" s="239"/>
      <c r="Q19" s="238"/>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c r="IW19" s="226"/>
    </row>
    <row r="20" spans="1:257" ht="31.65" hidden="1" customHeight="1" thickBot="1" x14ac:dyDescent="0.3">
      <c r="A20" s="240" t="s">
        <v>24</v>
      </c>
      <c r="B20" s="548"/>
      <c r="C20" s="549"/>
      <c r="D20" s="553"/>
      <c r="E20" s="539"/>
      <c r="F20" s="541"/>
      <c r="G20" s="543"/>
      <c r="H20" s="545"/>
      <c r="I20" s="547"/>
      <c r="J20" s="233"/>
      <c r="K20" s="241"/>
      <c r="L20" s="226"/>
      <c r="M20" s="226"/>
      <c r="N20" s="226"/>
      <c r="O20" s="226"/>
      <c r="P20" s="226"/>
      <c r="Q20" s="226"/>
      <c r="R20" s="226"/>
      <c r="S20" s="226"/>
      <c r="T20" s="573"/>
      <c r="U20" s="573"/>
      <c r="V20" s="573"/>
      <c r="W20" s="573"/>
      <c r="X20" s="573"/>
      <c r="Y20" s="573"/>
      <c r="Z20" s="573"/>
      <c r="AA20" s="573"/>
      <c r="AB20" s="573"/>
      <c r="AC20" s="573"/>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c r="IV20" s="226"/>
      <c r="IW20" s="226"/>
    </row>
    <row r="21" spans="1:257" ht="15.6" hidden="1" customHeight="1" x14ac:dyDescent="0.25">
      <c r="A21" s="236" t="s">
        <v>0</v>
      </c>
      <c r="B21" s="550"/>
      <c r="C21" s="551"/>
      <c r="D21" s="552"/>
      <c r="E21" s="538"/>
      <c r="F21" s="540"/>
      <c r="G21" s="542"/>
      <c r="H21" s="544">
        <f>D21*E21*F21/12*G21</f>
        <v>0</v>
      </c>
      <c r="I21" s="546">
        <f>(D21*F21/12*G21)+(D21*E21*F21/12*G21)</f>
        <v>0</v>
      </c>
      <c r="J21" s="233"/>
      <c r="K21" s="226"/>
      <c r="L21" s="237"/>
      <c r="M21" s="237"/>
      <c r="N21" s="237"/>
      <c r="O21" s="238"/>
      <c r="P21" s="239"/>
      <c r="Q21" s="238"/>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c r="IV21" s="226"/>
      <c r="IW21" s="226"/>
    </row>
    <row r="22" spans="1:257" ht="31.65" hidden="1" customHeight="1" thickBot="1" x14ac:dyDescent="0.3">
      <c r="A22" s="240" t="s">
        <v>24</v>
      </c>
      <c r="B22" s="548"/>
      <c r="C22" s="549"/>
      <c r="D22" s="553"/>
      <c r="E22" s="539"/>
      <c r="F22" s="541"/>
      <c r="G22" s="543"/>
      <c r="H22" s="545"/>
      <c r="I22" s="547"/>
      <c r="J22" s="233"/>
      <c r="K22" s="241"/>
      <c r="L22" s="226"/>
      <c r="M22" s="226"/>
      <c r="N22" s="226"/>
      <c r="O22" s="226"/>
      <c r="P22" s="226"/>
      <c r="Q22" s="226"/>
      <c r="R22" s="226"/>
      <c r="S22" s="226"/>
      <c r="T22" s="573"/>
      <c r="U22" s="573"/>
      <c r="V22" s="573"/>
      <c r="W22" s="573"/>
      <c r="X22" s="573"/>
      <c r="Y22" s="573"/>
      <c r="Z22" s="573"/>
      <c r="AA22" s="573"/>
      <c r="AB22" s="573"/>
      <c r="AC22" s="573"/>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c r="IW22" s="226"/>
    </row>
    <row r="23" spans="1:257" hidden="1" x14ac:dyDescent="0.25">
      <c r="A23" s="236" t="s">
        <v>0</v>
      </c>
      <c r="B23" s="550"/>
      <c r="C23" s="551"/>
      <c r="D23" s="552"/>
      <c r="E23" s="538"/>
      <c r="F23" s="540"/>
      <c r="G23" s="542"/>
      <c r="H23" s="544">
        <f>D23*E23*F23/12*G23</f>
        <v>0</v>
      </c>
      <c r="I23" s="546">
        <f>(D23*F23/12*G23)+(D23*E23*F23/12*G23)</f>
        <v>0</v>
      </c>
      <c r="J23" s="233"/>
      <c r="K23" s="226"/>
      <c r="L23" s="237"/>
      <c r="M23" s="237"/>
      <c r="N23" s="237"/>
      <c r="O23" s="238"/>
      <c r="P23" s="239"/>
      <c r="Q23" s="238"/>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c r="IV23" s="226"/>
      <c r="IW23" s="226"/>
    </row>
    <row r="24" spans="1:257" ht="31.2" hidden="1" customHeight="1" thickBot="1" x14ac:dyDescent="0.3">
      <c r="A24" s="240" t="s">
        <v>24</v>
      </c>
      <c r="B24" s="548"/>
      <c r="C24" s="549"/>
      <c r="D24" s="553"/>
      <c r="E24" s="539"/>
      <c r="F24" s="541"/>
      <c r="G24" s="543"/>
      <c r="H24" s="545"/>
      <c r="I24" s="547"/>
      <c r="J24" s="233"/>
      <c r="K24" s="241"/>
      <c r="L24" s="226"/>
      <c r="M24" s="226"/>
      <c r="N24" s="226"/>
      <c r="O24" s="226"/>
      <c r="P24" s="226"/>
      <c r="Q24" s="226"/>
      <c r="R24" s="226"/>
      <c r="S24" s="226"/>
      <c r="T24" s="573"/>
      <c r="U24" s="573"/>
      <c r="V24" s="573"/>
      <c r="W24" s="573"/>
      <c r="X24" s="573"/>
      <c r="Y24" s="573"/>
      <c r="Z24" s="573"/>
      <c r="AA24" s="573"/>
      <c r="AB24" s="573"/>
      <c r="AC24" s="573"/>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c r="GL24" s="226"/>
      <c r="GM24" s="226"/>
      <c r="GN24" s="226"/>
      <c r="GO24" s="226"/>
      <c r="GP24" s="226"/>
      <c r="GQ24" s="226"/>
      <c r="GR24" s="226"/>
      <c r="GS24" s="226"/>
      <c r="GT24" s="226"/>
      <c r="GU24" s="226"/>
      <c r="GV24" s="226"/>
      <c r="GW24" s="226"/>
      <c r="GX24" s="226"/>
      <c r="GY24" s="226"/>
      <c r="GZ24" s="226"/>
      <c r="HA24" s="226"/>
      <c r="HB24" s="226"/>
      <c r="HC24" s="226"/>
      <c r="HD24" s="226"/>
      <c r="HE24" s="226"/>
      <c r="HF24" s="226"/>
      <c r="HG24" s="226"/>
      <c r="HH24" s="226"/>
      <c r="HI24" s="226"/>
      <c r="HJ24" s="226"/>
      <c r="HK24" s="226"/>
      <c r="HL24" s="226"/>
      <c r="HM24" s="226"/>
      <c r="HN24" s="226"/>
      <c r="HO24" s="226"/>
      <c r="HP24" s="226"/>
      <c r="HQ24" s="226"/>
      <c r="HR24" s="226"/>
      <c r="HS24" s="226"/>
      <c r="HT24" s="226"/>
      <c r="HU24" s="226"/>
      <c r="HV24" s="226"/>
      <c r="HW24" s="226"/>
      <c r="HX24" s="226"/>
      <c r="HY24" s="226"/>
      <c r="HZ24" s="226"/>
      <c r="IA24" s="226"/>
      <c r="IB24" s="226"/>
      <c r="IC24" s="226"/>
      <c r="ID24" s="226"/>
      <c r="IE24" s="226"/>
      <c r="IF24" s="226"/>
      <c r="IG24" s="226"/>
      <c r="IH24" s="226"/>
      <c r="II24" s="226"/>
      <c r="IJ24" s="226"/>
      <c r="IK24" s="226"/>
      <c r="IL24" s="226"/>
      <c r="IM24" s="226"/>
      <c r="IN24" s="226"/>
      <c r="IO24" s="226"/>
      <c r="IP24" s="226"/>
      <c r="IQ24" s="226"/>
      <c r="IR24" s="226"/>
      <c r="IS24" s="226"/>
      <c r="IT24" s="226"/>
      <c r="IU24" s="226"/>
      <c r="IV24" s="226"/>
      <c r="IW24" s="226"/>
    </row>
    <row r="25" spans="1:257" hidden="1" x14ac:dyDescent="0.25">
      <c r="A25" s="236" t="s">
        <v>0</v>
      </c>
      <c r="B25" s="550"/>
      <c r="C25" s="551"/>
      <c r="D25" s="552"/>
      <c r="E25" s="538"/>
      <c r="F25" s="540"/>
      <c r="G25" s="542"/>
      <c r="H25" s="544">
        <f>D25*E25*F25/12*G25</f>
        <v>0</v>
      </c>
      <c r="I25" s="546">
        <f>(D25*F25/12*G25)+(D25*E25*F25/12*G25)</f>
        <v>0</v>
      </c>
      <c r="J25" s="233"/>
      <c r="K25" s="226"/>
      <c r="L25" s="237"/>
      <c r="M25" s="237"/>
      <c r="N25" s="237"/>
      <c r="O25" s="238"/>
      <c r="P25" s="239"/>
      <c r="Q25" s="238"/>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c r="IW25" s="226"/>
    </row>
    <row r="26" spans="1:257" ht="32.25" hidden="1" customHeight="1" thickBot="1" x14ac:dyDescent="0.3">
      <c r="A26" s="240" t="s">
        <v>24</v>
      </c>
      <c r="B26" s="548"/>
      <c r="C26" s="549"/>
      <c r="D26" s="553"/>
      <c r="E26" s="539"/>
      <c r="F26" s="541"/>
      <c r="G26" s="543"/>
      <c r="H26" s="545"/>
      <c r="I26" s="547"/>
      <c r="J26" s="233"/>
      <c r="K26" s="241"/>
      <c r="L26" s="226"/>
      <c r="M26" s="226"/>
      <c r="N26" s="226"/>
      <c r="O26" s="226"/>
      <c r="P26" s="226"/>
      <c r="Q26" s="226"/>
      <c r="R26" s="226"/>
      <c r="S26" s="226"/>
      <c r="T26" s="573"/>
      <c r="U26" s="573"/>
      <c r="V26" s="573"/>
      <c r="W26" s="573"/>
      <c r="X26" s="573"/>
      <c r="Y26" s="573"/>
      <c r="Z26" s="573"/>
      <c r="AA26" s="573"/>
      <c r="AB26" s="573"/>
      <c r="AC26" s="573"/>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26"/>
      <c r="FE26" s="226"/>
      <c r="FF26" s="226"/>
      <c r="FG26" s="226"/>
      <c r="FH26" s="226"/>
      <c r="FI26" s="226"/>
      <c r="FJ26" s="226"/>
      <c r="FK26" s="226"/>
      <c r="FL26" s="226"/>
      <c r="FM26" s="226"/>
      <c r="FN26" s="226"/>
      <c r="FO26" s="226"/>
      <c r="FP26" s="226"/>
      <c r="FQ26" s="226"/>
      <c r="FR26" s="226"/>
      <c r="FS26" s="226"/>
      <c r="FT26" s="226"/>
      <c r="FU26" s="226"/>
      <c r="FV26" s="226"/>
      <c r="FW26" s="226"/>
      <c r="FX26" s="226"/>
      <c r="FY26" s="226"/>
      <c r="FZ26" s="226"/>
      <c r="GA26" s="226"/>
      <c r="GB26" s="226"/>
      <c r="GC26" s="226"/>
      <c r="GD26" s="226"/>
      <c r="GE26" s="226"/>
      <c r="GF26" s="226"/>
      <c r="GG26" s="226"/>
      <c r="GH26" s="226"/>
      <c r="GI26" s="226"/>
      <c r="GJ26" s="226"/>
      <c r="GK26" s="226"/>
      <c r="GL26" s="226"/>
      <c r="GM26" s="226"/>
      <c r="GN26" s="226"/>
      <c r="GO26" s="226"/>
      <c r="GP26" s="226"/>
      <c r="GQ26" s="226"/>
      <c r="GR26" s="226"/>
      <c r="GS26" s="226"/>
      <c r="GT26" s="226"/>
      <c r="GU26" s="226"/>
      <c r="GV26" s="226"/>
      <c r="GW26" s="226"/>
      <c r="GX26" s="226"/>
      <c r="GY26" s="226"/>
      <c r="GZ26" s="226"/>
      <c r="HA26" s="226"/>
      <c r="HB26" s="226"/>
      <c r="HC26" s="226"/>
      <c r="HD26" s="226"/>
      <c r="HE26" s="226"/>
      <c r="HF26" s="226"/>
      <c r="HG26" s="226"/>
      <c r="HH26" s="226"/>
      <c r="HI26" s="226"/>
      <c r="HJ26" s="226"/>
      <c r="HK26" s="226"/>
      <c r="HL26" s="226"/>
      <c r="HM26" s="226"/>
      <c r="HN26" s="226"/>
      <c r="HO26" s="226"/>
      <c r="HP26" s="226"/>
      <c r="HQ26" s="226"/>
      <c r="HR26" s="226"/>
      <c r="HS26" s="226"/>
      <c r="HT26" s="226"/>
      <c r="HU26" s="226"/>
      <c r="HV26" s="226"/>
      <c r="HW26" s="226"/>
      <c r="HX26" s="226"/>
      <c r="HY26" s="226"/>
      <c r="HZ26" s="226"/>
      <c r="IA26" s="226"/>
      <c r="IB26" s="226"/>
      <c r="IC26" s="226"/>
      <c r="ID26" s="226"/>
      <c r="IE26" s="226"/>
      <c r="IF26" s="226"/>
      <c r="IG26" s="226"/>
      <c r="IH26" s="226"/>
      <c r="II26" s="226"/>
      <c r="IJ26" s="226"/>
      <c r="IK26" s="226"/>
      <c r="IL26" s="226"/>
      <c r="IM26" s="226"/>
      <c r="IN26" s="226"/>
      <c r="IO26" s="226"/>
      <c r="IP26" s="226"/>
      <c r="IQ26" s="226"/>
      <c r="IR26" s="226"/>
      <c r="IS26" s="226"/>
      <c r="IT26" s="226"/>
      <c r="IU26" s="226"/>
      <c r="IV26" s="226"/>
      <c r="IW26" s="226"/>
    </row>
    <row r="27" spans="1:257" hidden="1" x14ac:dyDescent="0.25">
      <c r="A27" s="236" t="s">
        <v>0</v>
      </c>
      <c r="B27" s="550"/>
      <c r="C27" s="551"/>
      <c r="D27" s="552"/>
      <c r="E27" s="538"/>
      <c r="F27" s="540"/>
      <c r="G27" s="542"/>
      <c r="H27" s="544">
        <f>D27*E27*F27/12*G27</f>
        <v>0</v>
      </c>
      <c r="I27" s="546">
        <f>(D27*F27/12*G27)+(D27*E27*F27/12*G27)</f>
        <v>0</v>
      </c>
      <c r="J27" s="233"/>
      <c r="K27" s="241"/>
      <c r="L27" s="226"/>
      <c r="M27" s="226"/>
      <c r="N27" s="226"/>
      <c r="O27" s="226"/>
      <c r="P27" s="226"/>
      <c r="Q27" s="226"/>
      <c r="R27" s="226"/>
      <c r="S27" s="226"/>
      <c r="T27" s="242"/>
      <c r="U27" s="242"/>
      <c r="V27" s="242"/>
      <c r="W27" s="242"/>
      <c r="X27" s="242"/>
      <c r="Y27" s="242"/>
      <c r="Z27" s="242"/>
      <c r="AA27" s="242"/>
      <c r="AB27" s="242"/>
      <c r="AC27" s="242"/>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c r="IW27" s="226"/>
    </row>
    <row r="28" spans="1:257" ht="31.2" hidden="1" customHeight="1" thickBot="1" x14ac:dyDescent="0.3">
      <c r="A28" s="240" t="s">
        <v>24</v>
      </c>
      <c r="B28" s="570"/>
      <c r="C28" s="571"/>
      <c r="D28" s="553"/>
      <c r="E28" s="539"/>
      <c r="F28" s="541"/>
      <c r="G28" s="543"/>
      <c r="H28" s="545"/>
      <c r="I28" s="547"/>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c r="HK28" s="226"/>
      <c r="HL28" s="226"/>
      <c r="HM28" s="226"/>
      <c r="HN28" s="226"/>
      <c r="HO28" s="226"/>
      <c r="HP28" s="226"/>
      <c r="HQ28" s="226"/>
      <c r="HR28" s="226"/>
      <c r="HS28" s="226"/>
      <c r="HT28" s="226"/>
      <c r="HU28" s="226"/>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c r="IW28" s="226"/>
    </row>
    <row r="29" spans="1:257" hidden="1" x14ac:dyDescent="0.25">
      <c r="A29" s="236" t="s">
        <v>0</v>
      </c>
      <c r="B29" s="550"/>
      <c r="C29" s="551"/>
      <c r="D29" s="552"/>
      <c r="E29" s="538"/>
      <c r="F29" s="540"/>
      <c r="G29" s="542"/>
      <c r="H29" s="544">
        <f>D29*E29*F29/12*G29</f>
        <v>0</v>
      </c>
      <c r="I29" s="546">
        <f>(D29*F29/12*G29)+(D29*E29*F29/12*G29)</f>
        <v>0</v>
      </c>
      <c r="J29" s="233"/>
      <c r="K29" s="244"/>
      <c r="O29" s="244"/>
    </row>
    <row r="30" spans="1:257" ht="31.2" hidden="1" customHeight="1" thickBot="1" x14ac:dyDescent="0.3">
      <c r="A30" s="240" t="s">
        <v>24</v>
      </c>
      <c r="B30" s="570"/>
      <c r="C30" s="571"/>
      <c r="D30" s="553"/>
      <c r="E30" s="539"/>
      <c r="F30" s="541"/>
      <c r="G30" s="543"/>
      <c r="H30" s="545"/>
      <c r="I30" s="547"/>
      <c r="K30" s="245"/>
    </row>
    <row r="31" spans="1:257" hidden="1" x14ac:dyDescent="0.25">
      <c r="A31" s="236" t="s">
        <v>0</v>
      </c>
      <c r="B31" s="550"/>
      <c r="C31" s="551"/>
      <c r="D31" s="552"/>
      <c r="E31" s="538"/>
      <c r="F31" s="540"/>
      <c r="G31" s="542"/>
      <c r="H31" s="544">
        <f>D31*E31*F31/12*G31</f>
        <v>0</v>
      </c>
      <c r="I31" s="546">
        <f>(D31*F31/12*G31)+(D31*E31*F31/12*G31)</f>
        <v>0</v>
      </c>
      <c r="J31" s="233"/>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5"/>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c r="IP31" s="225"/>
      <c r="IQ31" s="225"/>
      <c r="IR31" s="225"/>
      <c r="IS31" s="225"/>
      <c r="IT31" s="225"/>
      <c r="IU31" s="225"/>
      <c r="IV31" s="225"/>
      <c r="IW31" s="225"/>
    </row>
    <row r="32" spans="1:257" ht="31.2" hidden="1" customHeight="1" thickBot="1" x14ac:dyDescent="0.3">
      <c r="A32" s="240" t="s">
        <v>24</v>
      </c>
      <c r="B32" s="570"/>
      <c r="C32" s="571"/>
      <c r="D32" s="553"/>
      <c r="E32" s="539"/>
      <c r="F32" s="541"/>
      <c r="G32" s="543"/>
      <c r="H32" s="545"/>
      <c r="I32" s="547"/>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c r="EJ32" s="225"/>
      <c r="EK32" s="225"/>
      <c r="EL32" s="225"/>
      <c r="EM32" s="225"/>
      <c r="EN32" s="225"/>
      <c r="EO32" s="225"/>
      <c r="EP32" s="225"/>
      <c r="EQ32" s="225"/>
      <c r="ER32" s="225"/>
      <c r="ES32" s="225"/>
      <c r="ET32" s="225"/>
      <c r="EU32" s="225"/>
      <c r="EV32" s="225"/>
      <c r="EW32" s="225"/>
      <c r="EX32" s="225"/>
      <c r="EY32" s="225"/>
      <c r="EZ32" s="225"/>
      <c r="FA32" s="225"/>
      <c r="FB32" s="225"/>
      <c r="FC32" s="225"/>
      <c r="FD32" s="225"/>
      <c r="FE32" s="225"/>
      <c r="FF32" s="225"/>
      <c r="FG32" s="225"/>
      <c r="FH32" s="225"/>
      <c r="FI32" s="225"/>
      <c r="FJ32" s="225"/>
      <c r="FK32" s="225"/>
      <c r="FL32" s="225"/>
      <c r="FM32" s="225"/>
      <c r="FN32" s="225"/>
      <c r="FO32" s="225"/>
      <c r="FP32" s="225"/>
      <c r="FQ32" s="225"/>
      <c r="FR32" s="225"/>
      <c r="FS32" s="225"/>
      <c r="FT32" s="225"/>
      <c r="FU32" s="225"/>
      <c r="FV32" s="225"/>
      <c r="FW32" s="225"/>
      <c r="FX32" s="225"/>
      <c r="FY32" s="225"/>
      <c r="FZ32" s="225"/>
      <c r="GA32" s="225"/>
      <c r="GB32" s="225"/>
      <c r="GC32" s="225"/>
      <c r="GD32" s="225"/>
      <c r="GE32" s="225"/>
      <c r="GF32" s="225"/>
      <c r="GG32" s="225"/>
      <c r="GH32" s="225"/>
      <c r="GI32" s="225"/>
      <c r="GJ32" s="225"/>
      <c r="GK32" s="225"/>
      <c r="GL32" s="225"/>
      <c r="GM32" s="225"/>
      <c r="GN32" s="225"/>
      <c r="GO32" s="225"/>
      <c r="GP32" s="225"/>
      <c r="GQ32" s="225"/>
      <c r="GR32" s="225"/>
      <c r="GS32" s="225"/>
      <c r="GT32" s="225"/>
      <c r="GU32" s="225"/>
      <c r="GV32" s="225"/>
      <c r="GW32" s="225"/>
      <c r="GX32" s="225"/>
      <c r="GY32" s="225"/>
      <c r="GZ32" s="225"/>
      <c r="HA32" s="225"/>
      <c r="HB32" s="225"/>
      <c r="HC32" s="225"/>
      <c r="HD32" s="225"/>
      <c r="HE32" s="225"/>
      <c r="HF32" s="225"/>
      <c r="HG32" s="225"/>
      <c r="HH32" s="225"/>
      <c r="HI32" s="225"/>
      <c r="HJ32" s="225"/>
      <c r="HK32" s="225"/>
      <c r="HL32" s="225"/>
      <c r="HM32" s="225"/>
      <c r="HN32" s="225"/>
      <c r="HO32" s="225"/>
      <c r="HP32" s="225"/>
      <c r="HQ32" s="225"/>
      <c r="HR32" s="225"/>
      <c r="HS32" s="225"/>
      <c r="HT32" s="225"/>
      <c r="HU32" s="225"/>
      <c r="HV32" s="225"/>
      <c r="HW32" s="225"/>
      <c r="HX32" s="225"/>
      <c r="HY32" s="225"/>
      <c r="HZ32" s="225"/>
      <c r="IA32" s="225"/>
      <c r="IB32" s="225"/>
      <c r="IC32" s="225"/>
      <c r="ID32" s="225"/>
      <c r="IE32" s="225"/>
      <c r="IF32" s="225"/>
      <c r="IG32" s="225"/>
      <c r="IH32" s="225"/>
      <c r="II32" s="225"/>
      <c r="IJ32" s="225"/>
      <c r="IK32" s="225"/>
      <c r="IL32" s="225"/>
      <c r="IM32" s="225"/>
      <c r="IN32" s="225"/>
      <c r="IO32" s="225"/>
      <c r="IP32" s="225"/>
      <c r="IQ32" s="225"/>
      <c r="IR32" s="225"/>
      <c r="IS32" s="225"/>
      <c r="IT32" s="225"/>
      <c r="IU32" s="225"/>
      <c r="IV32" s="225"/>
      <c r="IW32" s="225"/>
    </row>
    <row r="33" spans="1:257" ht="15" hidden="1" customHeight="1" x14ac:dyDescent="0.25">
      <c r="A33" s="236" t="s">
        <v>0</v>
      </c>
      <c r="B33" s="550"/>
      <c r="C33" s="551"/>
      <c r="D33" s="552"/>
      <c r="E33" s="538"/>
      <c r="F33" s="540"/>
      <c r="G33" s="542"/>
      <c r="H33" s="544">
        <f>D33*E33*F33/12*G33</f>
        <v>0</v>
      </c>
      <c r="I33" s="546">
        <f>(D33*F33/12*G33)+(D33*E33*F33/12*G33)</f>
        <v>0</v>
      </c>
      <c r="J33" s="233"/>
      <c r="K33" s="225"/>
      <c r="L33" s="225"/>
      <c r="M33" s="225"/>
      <c r="N33" s="246"/>
      <c r="O33" s="225"/>
      <c r="P33" s="247"/>
      <c r="Q33" s="247"/>
      <c r="R33" s="247"/>
      <c r="S33" s="247"/>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c r="EJ33" s="225"/>
      <c r="EK33" s="225"/>
      <c r="EL33" s="225"/>
      <c r="EM33" s="225"/>
      <c r="EN33" s="225"/>
      <c r="EO33" s="225"/>
      <c r="EP33" s="225"/>
      <c r="EQ33" s="225"/>
      <c r="ER33" s="225"/>
      <c r="ES33" s="225"/>
      <c r="ET33" s="225"/>
      <c r="EU33" s="225"/>
      <c r="EV33" s="225"/>
      <c r="EW33" s="225"/>
      <c r="EX33" s="225"/>
      <c r="EY33" s="225"/>
      <c r="EZ33" s="225"/>
      <c r="FA33" s="225"/>
      <c r="FB33" s="225"/>
      <c r="FC33" s="225"/>
      <c r="FD33" s="225"/>
      <c r="FE33" s="225"/>
      <c r="FF33" s="225"/>
      <c r="FG33" s="225"/>
      <c r="FH33" s="225"/>
      <c r="FI33" s="225"/>
      <c r="FJ33" s="225"/>
      <c r="FK33" s="225"/>
      <c r="FL33" s="225"/>
      <c r="FM33" s="225"/>
      <c r="FN33" s="225"/>
      <c r="FO33" s="225"/>
      <c r="FP33" s="225"/>
      <c r="FQ33" s="225"/>
      <c r="FR33" s="225"/>
      <c r="FS33" s="225"/>
      <c r="FT33" s="225"/>
      <c r="FU33" s="225"/>
      <c r="FV33" s="225"/>
      <c r="FW33" s="225"/>
      <c r="FX33" s="225"/>
      <c r="FY33" s="225"/>
      <c r="FZ33" s="225"/>
      <c r="GA33" s="225"/>
      <c r="GB33" s="225"/>
      <c r="GC33" s="225"/>
      <c r="GD33" s="225"/>
      <c r="GE33" s="225"/>
      <c r="GF33" s="225"/>
      <c r="GG33" s="225"/>
      <c r="GH33" s="225"/>
      <c r="GI33" s="225"/>
      <c r="GJ33" s="225"/>
      <c r="GK33" s="225"/>
      <c r="GL33" s="225"/>
      <c r="GM33" s="225"/>
      <c r="GN33" s="225"/>
      <c r="GO33" s="225"/>
      <c r="GP33" s="225"/>
      <c r="GQ33" s="225"/>
      <c r="GR33" s="225"/>
      <c r="GS33" s="225"/>
      <c r="GT33" s="225"/>
      <c r="GU33" s="225"/>
      <c r="GV33" s="225"/>
      <c r="GW33" s="225"/>
      <c r="GX33" s="225"/>
      <c r="GY33" s="225"/>
      <c r="GZ33" s="225"/>
      <c r="HA33" s="225"/>
      <c r="HB33" s="225"/>
      <c r="HC33" s="225"/>
      <c r="HD33" s="225"/>
      <c r="HE33" s="225"/>
      <c r="HF33" s="225"/>
      <c r="HG33" s="225"/>
      <c r="HH33" s="225"/>
      <c r="HI33" s="225"/>
      <c r="HJ33" s="225"/>
      <c r="HK33" s="225"/>
      <c r="HL33" s="225"/>
      <c r="HM33" s="225"/>
      <c r="HN33" s="225"/>
      <c r="HO33" s="225"/>
      <c r="HP33" s="225"/>
      <c r="HQ33" s="225"/>
      <c r="HR33" s="225"/>
      <c r="HS33" s="225"/>
      <c r="HT33" s="225"/>
      <c r="HU33" s="225"/>
      <c r="HV33" s="225"/>
      <c r="HW33" s="225"/>
      <c r="HX33" s="225"/>
      <c r="HY33" s="225"/>
      <c r="HZ33" s="225"/>
      <c r="IA33" s="225"/>
      <c r="IB33" s="225"/>
      <c r="IC33" s="225"/>
      <c r="ID33" s="225"/>
      <c r="IE33" s="225"/>
      <c r="IF33" s="225"/>
      <c r="IG33" s="225"/>
      <c r="IH33" s="225"/>
      <c r="II33" s="225"/>
      <c r="IJ33" s="225"/>
      <c r="IK33" s="225"/>
      <c r="IL33" s="225"/>
      <c r="IM33" s="225"/>
      <c r="IN33" s="225"/>
      <c r="IO33" s="225"/>
      <c r="IP33" s="225"/>
      <c r="IQ33" s="225"/>
      <c r="IR33" s="225"/>
      <c r="IS33" s="225"/>
      <c r="IT33" s="225"/>
      <c r="IU33" s="225"/>
      <c r="IV33" s="225"/>
      <c r="IW33" s="225"/>
    </row>
    <row r="34" spans="1:257" ht="37.35" hidden="1" customHeight="1" thickBot="1" x14ac:dyDescent="0.3">
      <c r="A34" s="240" t="s">
        <v>24</v>
      </c>
      <c r="B34" s="570"/>
      <c r="C34" s="571"/>
      <c r="D34" s="553"/>
      <c r="E34" s="539"/>
      <c r="F34" s="541"/>
      <c r="G34" s="543"/>
      <c r="H34" s="545"/>
      <c r="I34" s="547"/>
      <c r="J34" s="233"/>
      <c r="K34" s="225"/>
      <c r="L34" s="225"/>
      <c r="M34" s="225"/>
      <c r="N34" s="246"/>
      <c r="O34" s="225"/>
      <c r="P34" s="247"/>
      <c r="Q34" s="247"/>
      <c r="R34" s="247"/>
      <c r="S34" s="247"/>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c r="EJ34" s="225"/>
      <c r="EK34" s="225"/>
      <c r="EL34" s="225"/>
      <c r="EM34" s="225"/>
      <c r="EN34" s="225"/>
      <c r="EO34" s="225"/>
      <c r="EP34" s="225"/>
      <c r="EQ34" s="225"/>
      <c r="ER34" s="225"/>
      <c r="ES34" s="225"/>
      <c r="ET34" s="225"/>
      <c r="EU34" s="225"/>
      <c r="EV34" s="225"/>
      <c r="EW34" s="225"/>
      <c r="EX34" s="225"/>
      <c r="EY34" s="225"/>
      <c r="EZ34" s="225"/>
      <c r="FA34" s="225"/>
      <c r="FB34" s="225"/>
      <c r="FC34" s="225"/>
      <c r="FD34" s="225"/>
      <c r="FE34" s="225"/>
      <c r="FF34" s="225"/>
      <c r="FG34" s="225"/>
      <c r="FH34" s="225"/>
      <c r="FI34" s="225"/>
      <c r="FJ34" s="225"/>
      <c r="FK34" s="225"/>
      <c r="FL34" s="225"/>
      <c r="FM34" s="225"/>
      <c r="FN34" s="225"/>
      <c r="FO34" s="225"/>
      <c r="FP34" s="225"/>
      <c r="FQ34" s="225"/>
      <c r="FR34" s="225"/>
      <c r="FS34" s="225"/>
      <c r="FT34" s="225"/>
      <c r="FU34" s="225"/>
      <c r="FV34" s="225"/>
      <c r="FW34" s="225"/>
      <c r="FX34" s="225"/>
      <c r="FY34" s="225"/>
      <c r="FZ34" s="225"/>
      <c r="GA34" s="225"/>
      <c r="GB34" s="225"/>
      <c r="GC34" s="225"/>
      <c r="GD34" s="225"/>
      <c r="GE34" s="225"/>
      <c r="GF34" s="225"/>
      <c r="GG34" s="225"/>
      <c r="GH34" s="225"/>
      <c r="GI34" s="225"/>
      <c r="GJ34" s="225"/>
      <c r="GK34" s="225"/>
      <c r="GL34" s="225"/>
      <c r="GM34" s="225"/>
      <c r="GN34" s="225"/>
      <c r="GO34" s="225"/>
      <c r="GP34" s="225"/>
      <c r="GQ34" s="225"/>
      <c r="GR34" s="225"/>
      <c r="GS34" s="225"/>
      <c r="GT34" s="225"/>
      <c r="GU34" s="225"/>
      <c r="GV34" s="225"/>
      <c r="GW34" s="225"/>
      <c r="GX34" s="225"/>
      <c r="GY34" s="225"/>
      <c r="GZ34" s="225"/>
      <c r="HA34" s="225"/>
      <c r="HB34" s="225"/>
      <c r="HC34" s="225"/>
      <c r="HD34" s="225"/>
      <c r="HE34" s="225"/>
      <c r="HF34" s="225"/>
      <c r="HG34" s="225"/>
      <c r="HH34" s="225"/>
      <c r="HI34" s="225"/>
      <c r="HJ34" s="225"/>
      <c r="HK34" s="225"/>
      <c r="HL34" s="225"/>
      <c r="HM34" s="225"/>
      <c r="HN34" s="225"/>
      <c r="HO34" s="225"/>
      <c r="HP34" s="225"/>
      <c r="HQ34" s="225"/>
      <c r="HR34" s="225"/>
      <c r="HS34" s="225"/>
      <c r="HT34" s="225"/>
      <c r="HU34" s="225"/>
      <c r="HV34" s="225"/>
      <c r="HW34" s="225"/>
      <c r="HX34" s="225"/>
      <c r="HY34" s="225"/>
      <c r="HZ34" s="225"/>
      <c r="IA34" s="225"/>
      <c r="IB34" s="225"/>
      <c r="IC34" s="225"/>
      <c r="ID34" s="225"/>
      <c r="IE34" s="225"/>
      <c r="IF34" s="225"/>
      <c r="IG34" s="225"/>
      <c r="IH34" s="225"/>
      <c r="II34" s="225"/>
      <c r="IJ34" s="225"/>
      <c r="IK34" s="225"/>
      <c r="IL34" s="225"/>
      <c r="IM34" s="225"/>
      <c r="IN34" s="225"/>
      <c r="IO34" s="225"/>
      <c r="IP34" s="225"/>
      <c r="IQ34" s="225"/>
      <c r="IR34" s="225"/>
      <c r="IS34" s="225"/>
      <c r="IT34" s="225"/>
      <c r="IU34" s="225"/>
      <c r="IV34" s="225"/>
      <c r="IW34" s="225"/>
    </row>
    <row r="35" spans="1:257" hidden="1" x14ac:dyDescent="0.25">
      <c r="A35" s="236" t="s">
        <v>0</v>
      </c>
      <c r="B35" s="550"/>
      <c r="C35" s="551"/>
      <c r="D35" s="552"/>
      <c r="E35" s="538"/>
      <c r="F35" s="540"/>
      <c r="G35" s="542"/>
      <c r="H35" s="544">
        <f>D35*E35*F35/12*G35</f>
        <v>0</v>
      </c>
      <c r="I35" s="546">
        <f>(D35*F35/12*G35)+(D35*E35*F35/12*G35)</f>
        <v>0</v>
      </c>
      <c r="J35" s="233"/>
      <c r="K35" s="225"/>
      <c r="L35" s="225"/>
      <c r="M35" s="225"/>
      <c r="N35" s="246"/>
      <c r="O35" s="225"/>
      <c r="P35" s="247"/>
      <c r="Q35" s="247"/>
      <c r="R35" s="247"/>
      <c r="S35" s="247"/>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5"/>
      <c r="DW35" s="225"/>
      <c r="DX35" s="225"/>
      <c r="DY35" s="225"/>
      <c r="DZ35" s="225"/>
      <c r="EA35" s="225"/>
      <c r="EB35" s="225"/>
      <c r="EC35" s="225"/>
      <c r="ED35" s="225"/>
      <c r="EE35" s="225"/>
      <c r="EF35" s="225"/>
      <c r="EG35" s="225"/>
      <c r="EH35" s="225"/>
      <c r="EI35" s="225"/>
      <c r="EJ35" s="225"/>
      <c r="EK35" s="225"/>
      <c r="EL35" s="225"/>
      <c r="EM35" s="225"/>
      <c r="EN35" s="225"/>
      <c r="EO35" s="225"/>
      <c r="EP35" s="225"/>
      <c r="EQ35" s="225"/>
      <c r="ER35" s="225"/>
      <c r="ES35" s="225"/>
      <c r="ET35" s="225"/>
      <c r="EU35" s="225"/>
      <c r="EV35" s="225"/>
      <c r="EW35" s="225"/>
      <c r="EX35" s="225"/>
      <c r="EY35" s="225"/>
      <c r="EZ35" s="225"/>
      <c r="FA35" s="225"/>
      <c r="FB35" s="225"/>
      <c r="FC35" s="225"/>
      <c r="FD35" s="225"/>
      <c r="FE35" s="225"/>
      <c r="FF35" s="225"/>
      <c r="FG35" s="225"/>
      <c r="FH35" s="225"/>
      <c r="FI35" s="225"/>
      <c r="FJ35" s="225"/>
      <c r="FK35" s="225"/>
      <c r="FL35" s="225"/>
      <c r="FM35" s="225"/>
      <c r="FN35" s="225"/>
      <c r="FO35" s="225"/>
      <c r="FP35" s="225"/>
      <c r="FQ35" s="225"/>
      <c r="FR35" s="225"/>
      <c r="FS35" s="225"/>
      <c r="FT35" s="225"/>
      <c r="FU35" s="225"/>
      <c r="FV35" s="225"/>
      <c r="FW35" s="225"/>
      <c r="FX35" s="225"/>
      <c r="FY35" s="225"/>
      <c r="FZ35" s="225"/>
      <c r="GA35" s="225"/>
      <c r="GB35" s="225"/>
      <c r="GC35" s="225"/>
      <c r="GD35" s="225"/>
      <c r="GE35" s="225"/>
      <c r="GF35" s="225"/>
      <c r="GG35" s="225"/>
      <c r="GH35" s="225"/>
      <c r="GI35" s="225"/>
      <c r="GJ35" s="225"/>
      <c r="GK35" s="225"/>
      <c r="GL35" s="225"/>
      <c r="GM35" s="225"/>
      <c r="GN35" s="225"/>
      <c r="GO35" s="225"/>
      <c r="GP35" s="225"/>
      <c r="GQ35" s="225"/>
      <c r="GR35" s="225"/>
      <c r="GS35" s="225"/>
      <c r="GT35" s="225"/>
      <c r="GU35" s="225"/>
      <c r="GV35" s="225"/>
      <c r="GW35" s="225"/>
      <c r="GX35" s="225"/>
      <c r="GY35" s="225"/>
      <c r="GZ35" s="225"/>
      <c r="HA35" s="225"/>
      <c r="HB35" s="225"/>
      <c r="HC35" s="225"/>
      <c r="HD35" s="225"/>
      <c r="HE35" s="225"/>
      <c r="HF35" s="225"/>
      <c r="HG35" s="225"/>
      <c r="HH35" s="225"/>
      <c r="HI35" s="225"/>
      <c r="HJ35" s="225"/>
      <c r="HK35" s="225"/>
      <c r="HL35" s="225"/>
      <c r="HM35" s="225"/>
      <c r="HN35" s="225"/>
      <c r="HO35" s="225"/>
      <c r="HP35" s="225"/>
      <c r="HQ35" s="225"/>
      <c r="HR35" s="225"/>
      <c r="HS35" s="225"/>
      <c r="HT35" s="225"/>
      <c r="HU35" s="225"/>
      <c r="HV35" s="225"/>
      <c r="HW35" s="225"/>
      <c r="HX35" s="225"/>
      <c r="HY35" s="225"/>
      <c r="HZ35" s="225"/>
      <c r="IA35" s="225"/>
      <c r="IB35" s="225"/>
      <c r="IC35" s="225"/>
      <c r="ID35" s="225"/>
      <c r="IE35" s="225"/>
      <c r="IF35" s="225"/>
      <c r="IG35" s="225"/>
      <c r="IH35" s="225"/>
      <c r="II35" s="225"/>
      <c r="IJ35" s="225"/>
      <c r="IK35" s="225"/>
      <c r="IL35" s="225"/>
      <c r="IM35" s="225"/>
      <c r="IN35" s="225"/>
      <c r="IO35" s="225"/>
      <c r="IP35" s="225"/>
      <c r="IQ35" s="225"/>
      <c r="IR35" s="225"/>
      <c r="IS35" s="225"/>
      <c r="IT35" s="225"/>
      <c r="IU35" s="225"/>
      <c r="IV35" s="225"/>
      <c r="IW35" s="225"/>
    </row>
    <row r="36" spans="1:257" ht="37.35" hidden="1" customHeight="1" thickBot="1" x14ac:dyDescent="0.3">
      <c r="A36" s="240" t="s">
        <v>24</v>
      </c>
      <c r="B36" s="548"/>
      <c r="C36" s="549"/>
      <c r="D36" s="553"/>
      <c r="E36" s="539"/>
      <c r="F36" s="541"/>
      <c r="G36" s="543"/>
      <c r="H36" s="545"/>
      <c r="I36" s="547"/>
      <c r="K36" s="225"/>
      <c r="L36" s="225"/>
      <c r="M36" s="225"/>
      <c r="N36" s="246"/>
      <c r="O36" s="225"/>
      <c r="P36" s="247"/>
      <c r="Q36" s="247"/>
      <c r="R36" s="247"/>
      <c r="S36" s="247"/>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c r="DS36" s="225"/>
      <c r="DT36" s="225"/>
      <c r="DU36" s="225"/>
      <c r="DV36" s="225"/>
      <c r="DW36" s="225"/>
      <c r="DX36" s="225"/>
      <c r="DY36" s="225"/>
      <c r="DZ36" s="225"/>
      <c r="EA36" s="225"/>
      <c r="EB36" s="225"/>
      <c r="EC36" s="225"/>
      <c r="ED36" s="225"/>
      <c r="EE36" s="225"/>
      <c r="EF36" s="225"/>
      <c r="EG36" s="225"/>
      <c r="EH36" s="225"/>
      <c r="EI36" s="225"/>
      <c r="EJ36" s="225"/>
      <c r="EK36" s="225"/>
      <c r="EL36" s="225"/>
      <c r="EM36" s="225"/>
      <c r="EN36" s="225"/>
      <c r="EO36" s="225"/>
      <c r="EP36" s="225"/>
      <c r="EQ36" s="225"/>
      <c r="ER36" s="225"/>
      <c r="ES36" s="225"/>
      <c r="ET36" s="225"/>
      <c r="EU36" s="225"/>
      <c r="EV36" s="225"/>
      <c r="EW36" s="225"/>
      <c r="EX36" s="225"/>
      <c r="EY36" s="225"/>
      <c r="EZ36" s="225"/>
      <c r="FA36" s="225"/>
      <c r="FB36" s="225"/>
      <c r="FC36" s="225"/>
      <c r="FD36" s="225"/>
      <c r="FE36" s="225"/>
      <c r="FF36" s="225"/>
      <c r="FG36" s="225"/>
      <c r="FH36" s="225"/>
      <c r="FI36" s="225"/>
      <c r="FJ36" s="225"/>
      <c r="FK36" s="225"/>
      <c r="FL36" s="225"/>
      <c r="FM36" s="225"/>
      <c r="FN36" s="225"/>
      <c r="FO36" s="225"/>
      <c r="FP36" s="225"/>
      <c r="FQ36" s="225"/>
      <c r="FR36" s="225"/>
      <c r="FS36" s="225"/>
      <c r="FT36" s="225"/>
      <c r="FU36" s="225"/>
      <c r="FV36" s="225"/>
      <c r="FW36" s="225"/>
      <c r="FX36" s="225"/>
      <c r="FY36" s="225"/>
      <c r="FZ36" s="225"/>
      <c r="GA36" s="225"/>
      <c r="GB36" s="225"/>
      <c r="GC36" s="225"/>
      <c r="GD36" s="225"/>
      <c r="GE36" s="225"/>
      <c r="GF36" s="225"/>
      <c r="GG36" s="225"/>
      <c r="GH36" s="225"/>
      <c r="GI36" s="225"/>
      <c r="GJ36" s="225"/>
      <c r="GK36" s="225"/>
      <c r="GL36" s="225"/>
      <c r="GM36" s="225"/>
      <c r="GN36" s="225"/>
      <c r="GO36" s="225"/>
      <c r="GP36" s="225"/>
      <c r="GQ36" s="225"/>
      <c r="GR36" s="225"/>
      <c r="GS36" s="225"/>
      <c r="GT36" s="225"/>
      <c r="GU36" s="225"/>
      <c r="GV36" s="225"/>
      <c r="GW36" s="225"/>
      <c r="GX36" s="225"/>
      <c r="GY36" s="225"/>
      <c r="GZ36" s="225"/>
      <c r="HA36" s="225"/>
      <c r="HB36" s="225"/>
      <c r="HC36" s="225"/>
      <c r="HD36" s="225"/>
      <c r="HE36" s="225"/>
      <c r="HF36" s="225"/>
      <c r="HG36" s="225"/>
      <c r="HH36" s="225"/>
      <c r="HI36" s="225"/>
      <c r="HJ36" s="225"/>
      <c r="HK36" s="225"/>
      <c r="HL36" s="225"/>
      <c r="HM36" s="225"/>
      <c r="HN36" s="225"/>
      <c r="HO36" s="225"/>
      <c r="HP36" s="225"/>
      <c r="HQ36" s="225"/>
      <c r="HR36" s="225"/>
      <c r="HS36" s="225"/>
      <c r="HT36" s="225"/>
      <c r="HU36" s="225"/>
      <c r="HV36" s="225"/>
      <c r="HW36" s="225"/>
      <c r="HX36" s="225"/>
      <c r="HY36" s="225"/>
      <c r="HZ36" s="225"/>
      <c r="IA36" s="225"/>
      <c r="IB36" s="225"/>
      <c r="IC36" s="225"/>
      <c r="ID36" s="225"/>
      <c r="IE36" s="225"/>
      <c r="IF36" s="225"/>
      <c r="IG36" s="225"/>
      <c r="IH36" s="225"/>
      <c r="II36" s="225"/>
      <c r="IJ36" s="225"/>
      <c r="IK36" s="225"/>
      <c r="IL36" s="225"/>
      <c r="IM36" s="225"/>
      <c r="IN36" s="225"/>
      <c r="IO36" s="225"/>
      <c r="IP36" s="225"/>
      <c r="IQ36" s="225"/>
      <c r="IR36" s="225"/>
      <c r="IS36" s="225"/>
      <c r="IT36" s="225"/>
      <c r="IU36" s="225"/>
      <c r="IV36" s="225"/>
      <c r="IW36" s="225"/>
    </row>
    <row r="37" spans="1:257" ht="17.850000000000001" hidden="1" customHeight="1" x14ac:dyDescent="0.25">
      <c r="A37" s="236" t="s">
        <v>0</v>
      </c>
      <c r="B37" s="550"/>
      <c r="C37" s="551"/>
      <c r="D37" s="552"/>
      <c r="E37" s="538"/>
      <c r="F37" s="540"/>
      <c r="G37" s="542"/>
      <c r="H37" s="544">
        <f>D37*E37*F37/12*G37</f>
        <v>0</v>
      </c>
      <c r="I37" s="546">
        <f>(D37*F37/12*G37)+(D37*E37*F37/12*G37)</f>
        <v>0</v>
      </c>
      <c r="J37" s="233"/>
      <c r="K37" s="225"/>
      <c r="L37" s="225"/>
      <c r="M37" s="225"/>
      <c r="N37" s="246"/>
      <c r="O37" s="225"/>
      <c r="P37" s="247"/>
      <c r="Q37" s="247"/>
      <c r="R37" s="247"/>
      <c r="S37" s="247"/>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5"/>
      <c r="DM37" s="225"/>
      <c r="DN37" s="225"/>
      <c r="DO37" s="225"/>
      <c r="DP37" s="225"/>
      <c r="DQ37" s="225"/>
      <c r="DR37" s="225"/>
      <c r="DS37" s="225"/>
      <c r="DT37" s="225"/>
      <c r="DU37" s="225"/>
      <c r="DV37" s="225"/>
      <c r="DW37" s="225"/>
      <c r="DX37" s="225"/>
      <c r="DY37" s="225"/>
      <c r="DZ37" s="225"/>
      <c r="EA37" s="225"/>
      <c r="EB37" s="225"/>
      <c r="EC37" s="225"/>
      <c r="ED37" s="225"/>
      <c r="EE37" s="225"/>
      <c r="EF37" s="225"/>
      <c r="EG37" s="225"/>
      <c r="EH37" s="225"/>
      <c r="EI37" s="225"/>
      <c r="EJ37" s="225"/>
      <c r="EK37" s="225"/>
      <c r="EL37" s="225"/>
      <c r="EM37" s="225"/>
      <c r="EN37" s="225"/>
      <c r="EO37" s="225"/>
      <c r="EP37" s="225"/>
      <c r="EQ37" s="225"/>
      <c r="ER37" s="225"/>
      <c r="ES37" s="225"/>
      <c r="ET37" s="225"/>
      <c r="EU37" s="225"/>
      <c r="EV37" s="225"/>
      <c r="EW37" s="225"/>
      <c r="EX37" s="225"/>
      <c r="EY37" s="225"/>
      <c r="EZ37" s="225"/>
      <c r="FA37" s="225"/>
      <c r="FB37" s="225"/>
      <c r="FC37" s="225"/>
      <c r="FD37" s="225"/>
      <c r="FE37" s="225"/>
      <c r="FF37" s="225"/>
      <c r="FG37" s="225"/>
      <c r="FH37" s="225"/>
      <c r="FI37" s="225"/>
      <c r="FJ37" s="225"/>
      <c r="FK37" s="225"/>
      <c r="FL37" s="225"/>
      <c r="FM37" s="225"/>
      <c r="FN37" s="225"/>
      <c r="FO37" s="225"/>
      <c r="FP37" s="225"/>
      <c r="FQ37" s="225"/>
      <c r="FR37" s="225"/>
      <c r="FS37" s="225"/>
      <c r="FT37" s="225"/>
      <c r="FU37" s="225"/>
      <c r="FV37" s="225"/>
      <c r="FW37" s="225"/>
      <c r="FX37" s="225"/>
      <c r="FY37" s="225"/>
      <c r="FZ37" s="225"/>
      <c r="GA37" s="225"/>
      <c r="GB37" s="225"/>
      <c r="GC37" s="225"/>
      <c r="GD37" s="225"/>
      <c r="GE37" s="225"/>
      <c r="GF37" s="225"/>
      <c r="GG37" s="225"/>
      <c r="GH37" s="225"/>
      <c r="GI37" s="225"/>
      <c r="GJ37" s="225"/>
      <c r="GK37" s="225"/>
      <c r="GL37" s="225"/>
      <c r="GM37" s="225"/>
      <c r="GN37" s="225"/>
      <c r="GO37" s="225"/>
      <c r="GP37" s="225"/>
      <c r="GQ37" s="225"/>
      <c r="GR37" s="225"/>
      <c r="GS37" s="225"/>
      <c r="GT37" s="225"/>
      <c r="GU37" s="225"/>
      <c r="GV37" s="225"/>
      <c r="GW37" s="225"/>
      <c r="GX37" s="225"/>
      <c r="GY37" s="225"/>
      <c r="GZ37" s="225"/>
      <c r="HA37" s="225"/>
      <c r="HB37" s="225"/>
      <c r="HC37" s="225"/>
      <c r="HD37" s="225"/>
      <c r="HE37" s="225"/>
      <c r="HF37" s="225"/>
      <c r="HG37" s="225"/>
      <c r="HH37" s="225"/>
      <c r="HI37" s="225"/>
      <c r="HJ37" s="225"/>
      <c r="HK37" s="225"/>
      <c r="HL37" s="225"/>
      <c r="HM37" s="225"/>
      <c r="HN37" s="225"/>
      <c r="HO37" s="225"/>
      <c r="HP37" s="225"/>
      <c r="HQ37" s="225"/>
      <c r="HR37" s="225"/>
      <c r="HS37" s="225"/>
      <c r="HT37" s="225"/>
      <c r="HU37" s="225"/>
      <c r="HV37" s="225"/>
      <c r="HW37" s="225"/>
      <c r="HX37" s="225"/>
      <c r="HY37" s="225"/>
      <c r="HZ37" s="225"/>
      <c r="IA37" s="225"/>
      <c r="IB37" s="225"/>
      <c r="IC37" s="225"/>
      <c r="ID37" s="225"/>
      <c r="IE37" s="225"/>
      <c r="IF37" s="225"/>
      <c r="IG37" s="225"/>
      <c r="IH37" s="225"/>
      <c r="II37" s="225"/>
      <c r="IJ37" s="225"/>
      <c r="IK37" s="225"/>
      <c r="IL37" s="225"/>
      <c r="IM37" s="225"/>
      <c r="IN37" s="225"/>
      <c r="IO37" s="225"/>
      <c r="IP37" s="225"/>
      <c r="IQ37" s="225"/>
      <c r="IR37" s="225"/>
      <c r="IS37" s="225"/>
      <c r="IT37" s="225"/>
      <c r="IU37" s="225"/>
      <c r="IV37" s="225"/>
      <c r="IW37" s="225"/>
    </row>
    <row r="38" spans="1:257" ht="37.35" hidden="1" customHeight="1" thickBot="1" x14ac:dyDescent="0.3">
      <c r="A38" s="243" t="s">
        <v>24</v>
      </c>
      <c r="B38" s="548"/>
      <c r="C38" s="549"/>
      <c r="D38" s="553"/>
      <c r="E38" s="539"/>
      <c r="F38" s="541"/>
      <c r="G38" s="543"/>
      <c r="H38" s="545"/>
      <c r="I38" s="547"/>
      <c r="J38" s="233"/>
      <c r="K38" s="225"/>
      <c r="L38" s="225"/>
      <c r="M38" s="225"/>
      <c r="N38" s="246"/>
      <c r="O38" s="225"/>
      <c r="P38" s="247"/>
      <c r="Q38" s="247"/>
      <c r="R38" s="247"/>
      <c r="S38" s="247"/>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c r="IT38" s="225"/>
      <c r="IU38" s="225"/>
      <c r="IV38" s="225"/>
      <c r="IW38" s="225"/>
    </row>
    <row r="39" spans="1:257" hidden="1" x14ac:dyDescent="0.25">
      <c r="A39" s="236" t="s">
        <v>0</v>
      </c>
      <c r="B39" s="550"/>
      <c r="C39" s="551"/>
      <c r="D39" s="552"/>
      <c r="E39" s="538"/>
      <c r="F39" s="540"/>
      <c r="G39" s="542"/>
      <c r="H39" s="544">
        <f>D39*E39*F39/12*G39</f>
        <v>0</v>
      </c>
      <c r="I39" s="546">
        <f>(D39*F39/12*G39)+(D39*E39*F39/12*G39)</f>
        <v>0</v>
      </c>
      <c r="J39" s="248"/>
      <c r="K39" s="225"/>
      <c r="L39" s="225"/>
      <c r="M39" s="225"/>
      <c r="N39" s="246"/>
      <c r="O39" s="225"/>
      <c r="P39" s="247"/>
      <c r="Q39" s="247"/>
      <c r="R39" s="247"/>
      <c r="S39" s="247"/>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5"/>
      <c r="CC39" s="225"/>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225"/>
      <c r="EM39" s="225"/>
      <c r="EN39" s="225"/>
      <c r="EO39" s="225"/>
      <c r="EP39" s="225"/>
      <c r="EQ39" s="225"/>
      <c r="ER39" s="225"/>
      <c r="ES39" s="225"/>
      <c r="ET39" s="225"/>
      <c r="EU39" s="225"/>
      <c r="EV39" s="225"/>
      <c r="EW39" s="225"/>
      <c r="EX39" s="225"/>
      <c r="EY39" s="225"/>
      <c r="EZ39" s="225"/>
      <c r="FA39" s="225"/>
      <c r="FB39" s="225"/>
      <c r="FC39" s="225"/>
      <c r="FD39" s="225"/>
      <c r="FE39" s="225"/>
      <c r="FF39" s="225"/>
      <c r="FG39" s="225"/>
      <c r="FH39" s="225"/>
      <c r="FI39" s="225"/>
      <c r="FJ39" s="225"/>
      <c r="FK39" s="225"/>
      <c r="FL39" s="225"/>
      <c r="FM39" s="225"/>
      <c r="FN39" s="225"/>
      <c r="FO39" s="225"/>
      <c r="FP39" s="225"/>
      <c r="FQ39" s="225"/>
      <c r="FR39" s="225"/>
      <c r="FS39" s="225"/>
      <c r="FT39" s="225"/>
      <c r="FU39" s="225"/>
      <c r="FV39" s="225"/>
      <c r="FW39" s="225"/>
      <c r="FX39" s="225"/>
      <c r="FY39" s="225"/>
      <c r="FZ39" s="225"/>
      <c r="GA39" s="225"/>
      <c r="GB39" s="225"/>
      <c r="GC39" s="225"/>
      <c r="GD39" s="225"/>
      <c r="GE39" s="225"/>
      <c r="GF39" s="225"/>
      <c r="GG39" s="225"/>
      <c r="GH39" s="225"/>
      <c r="GI39" s="225"/>
      <c r="GJ39" s="225"/>
      <c r="GK39" s="225"/>
      <c r="GL39" s="225"/>
      <c r="GM39" s="225"/>
      <c r="GN39" s="225"/>
      <c r="GO39" s="225"/>
      <c r="GP39" s="225"/>
      <c r="GQ39" s="225"/>
      <c r="GR39" s="225"/>
      <c r="GS39" s="225"/>
      <c r="GT39" s="225"/>
      <c r="GU39" s="225"/>
      <c r="GV39" s="225"/>
      <c r="GW39" s="225"/>
      <c r="GX39" s="225"/>
      <c r="GY39" s="225"/>
      <c r="GZ39" s="225"/>
      <c r="HA39" s="225"/>
      <c r="HB39" s="225"/>
      <c r="HC39" s="225"/>
      <c r="HD39" s="225"/>
      <c r="HE39" s="225"/>
      <c r="HF39" s="225"/>
      <c r="HG39" s="225"/>
      <c r="HH39" s="225"/>
      <c r="HI39" s="225"/>
      <c r="HJ39" s="225"/>
      <c r="HK39" s="225"/>
      <c r="HL39" s="225"/>
      <c r="HM39" s="225"/>
      <c r="HN39" s="225"/>
      <c r="HO39" s="225"/>
      <c r="HP39" s="225"/>
      <c r="HQ39" s="225"/>
      <c r="HR39" s="225"/>
      <c r="HS39" s="225"/>
      <c r="HT39" s="225"/>
      <c r="HU39" s="225"/>
      <c r="HV39" s="225"/>
      <c r="HW39" s="225"/>
      <c r="HX39" s="225"/>
      <c r="HY39" s="225"/>
      <c r="HZ39" s="225"/>
      <c r="IA39" s="225"/>
      <c r="IB39" s="225"/>
      <c r="IC39" s="225"/>
      <c r="ID39" s="225"/>
      <c r="IE39" s="225"/>
      <c r="IF39" s="225"/>
      <c r="IG39" s="225"/>
      <c r="IH39" s="225"/>
      <c r="II39" s="225"/>
      <c r="IJ39" s="225"/>
      <c r="IK39" s="225"/>
      <c r="IL39" s="225"/>
      <c r="IM39" s="225"/>
      <c r="IN39" s="225"/>
      <c r="IO39" s="225"/>
      <c r="IP39" s="225"/>
      <c r="IQ39" s="225"/>
      <c r="IR39" s="225"/>
      <c r="IS39" s="225"/>
      <c r="IT39" s="225"/>
      <c r="IU39" s="225"/>
      <c r="IV39" s="225"/>
      <c r="IW39" s="225"/>
    </row>
    <row r="40" spans="1:257" ht="37.35" hidden="1" customHeight="1" thickBot="1" x14ac:dyDescent="0.3">
      <c r="A40" s="240" t="s">
        <v>24</v>
      </c>
      <c r="B40" s="548"/>
      <c r="C40" s="549"/>
      <c r="D40" s="553"/>
      <c r="E40" s="539"/>
      <c r="F40" s="541"/>
      <c r="G40" s="543"/>
      <c r="H40" s="545"/>
      <c r="I40" s="547"/>
      <c r="J40" s="226"/>
      <c r="K40" s="225"/>
      <c r="L40" s="225"/>
      <c r="M40" s="225"/>
      <c r="N40" s="246"/>
      <c r="O40" s="225"/>
      <c r="P40" s="247"/>
      <c r="Q40" s="247"/>
      <c r="R40" s="247"/>
      <c r="S40" s="247"/>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c r="EJ40" s="225"/>
      <c r="EK40" s="225"/>
      <c r="EL40" s="225"/>
      <c r="EM40" s="225"/>
      <c r="EN40" s="225"/>
      <c r="EO40" s="225"/>
      <c r="EP40" s="225"/>
      <c r="EQ40" s="225"/>
      <c r="ER40" s="225"/>
      <c r="ES40" s="225"/>
      <c r="ET40" s="225"/>
      <c r="EU40" s="225"/>
      <c r="EV40" s="225"/>
      <c r="EW40" s="225"/>
      <c r="EX40" s="225"/>
      <c r="EY40" s="225"/>
      <c r="EZ40" s="225"/>
      <c r="FA40" s="225"/>
      <c r="FB40" s="225"/>
      <c r="FC40" s="225"/>
      <c r="FD40" s="225"/>
      <c r="FE40" s="225"/>
      <c r="FF40" s="225"/>
      <c r="FG40" s="225"/>
      <c r="FH40" s="225"/>
      <c r="FI40" s="225"/>
      <c r="FJ40" s="225"/>
      <c r="FK40" s="225"/>
      <c r="FL40" s="225"/>
      <c r="FM40" s="225"/>
      <c r="FN40" s="225"/>
      <c r="FO40" s="225"/>
      <c r="FP40" s="225"/>
      <c r="FQ40" s="225"/>
      <c r="FR40" s="225"/>
      <c r="FS40" s="225"/>
      <c r="FT40" s="225"/>
      <c r="FU40" s="225"/>
      <c r="FV40" s="225"/>
      <c r="FW40" s="225"/>
      <c r="FX40" s="225"/>
      <c r="FY40" s="225"/>
      <c r="FZ40" s="225"/>
      <c r="GA40" s="225"/>
      <c r="GB40" s="225"/>
      <c r="GC40" s="225"/>
      <c r="GD40" s="225"/>
      <c r="GE40" s="225"/>
      <c r="GF40" s="225"/>
      <c r="GG40" s="225"/>
      <c r="GH40" s="225"/>
      <c r="GI40" s="225"/>
      <c r="GJ40" s="225"/>
      <c r="GK40" s="225"/>
      <c r="GL40" s="225"/>
      <c r="GM40" s="225"/>
      <c r="GN40" s="225"/>
      <c r="GO40" s="225"/>
      <c r="GP40" s="225"/>
      <c r="GQ40" s="225"/>
      <c r="GR40" s="225"/>
      <c r="GS40" s="225"/>
      <c r="GT40" s="225"/>
      <c r="GU40" s="225"/>
      <c r="GV40" s="225"/>
      <c r="GW40" s="225"/>
      <c r="GX40" s="225"/>
      <c r="GY40" s="225"/>
      <c r="GZ40" s="225"/>
      <c r="HA40" s="225"/>
      <c r="HB40" s="225"/>
      <c r="HC40" s="225"/>
      <c r="HD40" s="225"/>
      <c r="HE40" s="225"/>
      <c r="HF40" s="225"/>
      <c r="HG40" s="225"/>
      <c r="HH40" s="225"/>
      <c r="HI40" s="225"/>
      <c r="HJ40" s="225"/>
      <c r="HK40" s="225"/>
      <c r="HL40" s="225"/>
      <c r="HM40" s="225"/>
      <c r="HN40" s="225"/>
      <c r="HO40" s="225"/>
      <c r="HP40" s="225"/>
      <c r="HQ40" s="225"/>
      <c r="HR40" s="225"/>
      <c r="HS40" s="225"/>
      <c r="HT40" s="225"/>
      <c r="HU40" s="225"/>
      <c r="HV40" s="225"/>
      <c r="HW40" s="225"/>
      <c r="HX40" s="225"/>
      <c r="HY40" s="225"/>
      <c r="HZ40" s="225"/>
      <c r="IA40" s="225"/>
      <c r="IB40" s="225"/>
      <c r="IC40" s="225"/>
      <c r="ID40" s="225"/>
      <c r="IE40" s="225"/>
      <c r="IF40" s="225"/>
      <c r="IG40" s="225"/>
      <c r="IH40" s="225"/>
      <c r="II40" s="225"/>
      <c r="IJ40" s="225"/>
      <c r="IK40" s="225"/>
      <c r="IL40" s="225"/>
      <c r="IM40" s="225"/>
      <c r="IN40" s="225"/>
      <c r="IO40" s="225"/>
      <c r="IP40" s="225"/>
      <c r="IQ40" s="225"/>
      <c r="IR40" s="225"/>
      <c r="IS40" s="225"/>
      <c r="IT40" s="225"/>
      <c r="IU40" s="225"/>
      <c r="IV40" s="225"/>
      <c r="IW40" s="225"/>
    </row>
    <row r="41" spans="1:257" hidden="1" x14ac:dyDescent="0.25">
      <c r="A41" s="236" t="s">
        <v>0</v>
      </c>
      <c r="B41" s="550"/>
      <c r="C41" s="551"/>
      <c r="D41" s="552"/>
      <c r="E41" s="538"/>
      <c r="F41" s="540"/>
      <c r="G41" s="542"/>
      <c r="H41" s="544">
        <f>D41*E41*F41/12*G41</f>
        <v>0</v>
      </c>
      <c r="I41" s="546">
        <f>(D41*F41/12*G41)+(D41*E41*F41/12*G41)</f>
        <v>0</v>
      </c>
      <c r="K41" s="225"/>
      <c r="L41" s="225"/>
      <c r="M41" s="225"/>
      <c r="N41" s="246"/>
      <c r="O41" s="225"/>
      <c r="P41" s="247"/>
      <c r="Q41" s="247"/>
      <c r="R41" s="247"/>
      <c r="S41" s="247"/>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c r="CG41" s="225"/>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c r="DS41" s="225"/>
      <c r="DT41" s="225"/>
      <c r="DU41" s="225"/>
      <c r="DV41" s="225"/>
      <c r="DW41" s="225"/>
      <c r="DX41" s="225"/>
      <c r="DY41" s="225"/>
      <c r="DZ41" s="225"/>
      <c r="EA41" s="225"/>
      <c r="EB41" s="225"/>
      <c r="EC41" s="225"/>
      <c r="ED41" s="225"/>
      <c r="EE41" s="225"/>
      <c r="EF41" s="225"/>
      <c r="EG41" s="225"/>
      <c r="EH41" s="225"/>
      <c r="EI41" s="225"/>
      <c r="EJ41" s="225"/>
      <c r="EK41" s="225"/>
      <c r="EL41" s="225"/>
      <c r="EM41" s="225"/>
      <c r="EN41" s="225"/>
      <c r="EO41" s="225"/>
      <c r="EP41" s="225"/>
      <c r="EQ41" s="225"/>
      <c r="ER41" s="225"/>
      <c r="ES41" s="225"/>
      <c r="ET41" s="225"/>
      <c r="EU41" s="225"/>
      <c r="EV41" s="225"/>
      <c r="EW41" s="225"/>
      <c r="EX41" s="225"/>
      <c r="EY41" s="225"/>
      <c r="EZ41" s="225"/>
      <c r="FA41" s="225"/>
      <c r="FB41" s="225"/>
      <c r="FC41" s="225"/>
      <c r="FD41" s="225"/>
      <c r="FE41" s="225"/>
      <c r="FF41" s="225"/>
      <c r="FG41" s="225"/>
      <c r="FH41" s="225"/>
      <c r="FI41" s="225"/>
      <c r="FJ41" s="225"/>
      <c r="FK41" s="225"/>
      <c r="FL41" s="225"/>
      <c r="FM41" s="225"/>
      <c r="FN41" s="225"/>
      <c r="FO41" s="225"/>
      <c r="FP41" s="225"/>
      <c r="FQ41" s="225"/>
      <c r="FR41" s="225"/>
      <c r="FS41" s="225"/>
      <c r="FT41" s="225"/>
      <c r="FU41" s="225"/>
      <c r="FV41" s="225"/>
      <c r="FW41" s="225"/>
      <c r="FX41" s="225"/>
      <c r="FY41" s="225"/>
      <c r="FZ41" s="225"/>
      <c r="GA41" s="225"/>
      <c r="GB41" s="225"/>
      <c r="GC41" s="225"/>
      <c r="GD41" s="225"/>
      <c r="GE41" s="225"/>
      <c r="GF41" s="225"/>
      <c r="GG41" s="225"/>
      <c r="GH41" s="225"/>
      <c r="GI41" s="225"/>
      <c r="GJ41" s="225"/>
      <c r="GK41" s="225"/>
      <c r="GL41" s="225"/>
      <c r="GM41" s="225"/>
      <c r="GN41" s="225"/>
      <c r="GO41" s="225"/>
      <c r="GP41" s="225"/>
      <c r="GQ41" s="225"/>
      <c r="GR41" s="225"/>
      <c r="GS41" s="225"/>
      <c r="GT41" s="225"/>
      <c r="GU41" s="225"/>
      <c r="GV41" s="225"/>
      <c r="GW41" s="225"/>
      <c r="GX41" s="225"/>
      <c r="GY41" s="225"/>
      <c r="GZ41" s="225"/>
      <c r="HA41" s="225"/>
      <c r="HB41" s="225"/>
      <c r="HC41" s="225"/>
      <c r="HD41" s="225"/>
      <c r="HE41" s="225"/>
      <c r="HF41" s="225"/>
      <c r="HG41" s="225"/>
      <c r="HH41" s="225"/>
      <c r="HI41" s="225"/>
      <c r="HJ41" s="225"/>
      <c r="HK41" s="225"/>
      <c r="HL41" s="225"/>
      <c r="HM41" s="225"/>
      <c r="HN41" s="225"/>
      <c r="HO41" s="225"/>
      <c r="HP41" s="225"/>
      <c r="HQ41" s="225"/>
      <c r="HR41" s="225"/>
      <c r="HS41" s="225"/>
      <c r="HT41" s="225"/>
      <c r="HU41" s="225"/>
      <c r="HV41" s="225"/>
      <c r="HW41" s="225"/>
      <c r="HX41" s="225"/>
      <c r="HY41" s="225"/>
      <c r="HZ41" s="225"/>
      <c r="IA41" s="225"/>
      <c r="IB41" s="225"/>
      <c r="IC41" s="225"/>
      <c r="ID41" s="225"/>
      <c r="IE41" s="225"/>
      <c r="IF41" s="225"/>
      <c r="IG41" s="225"/>
      <c r="IH41" s="225"/>
      <c r="II41" s="225"/>
      <c r="IJ41" s="225"/>
      <c r="IK41" s="225"/>
      <c r="IL41" s="225"/>
      <c r="IM41" s="225"/>
      <c r="IN41" s="225"/>
      <c r="IO41" s="225"/>
      <c r="IP41" s="225"/>
      <c r="IQ41" s="225"/>
      <c r="IR41" s="225"/>
      <c r="IS41" s="225"/>
      <c r="IT41" s="225"/>
      <c r="IU41" s="225"/>
      <c r="IV41" s="225"/>
      <c r="IW41" s="225"/>
    </row>
    <row r="42" spans="1:257" ht="37.35" hidden="1" customHeight="1" thickBot="1" x14ac:dyDescent="0.3">
      <c r="A42" s="240" t="s">
        <v>24</v>
      </c>
      <c r="B42" s="548"/>
      <c r="C42" s="549"/>
      <c r="D42" s="553"/>
      <c r="E42" s="539"/>
      <c r="F42" s="541"/>
      <c r="G42" s="543"/>
      <c r="H42" s="545"/>
      <c r="I42" s="547"/>
      <c r="J42" s="226"/>
      <c r="K42" s="225"/>
      <c r="L42" s="225"/>
      <c r="M42" s="225"/>
      <c r="N42" s="246"/>
      <c r="O42" s="225"/>
      <c r="P42" s="247"/>
      <c r="Q42" s="247"/>
      <c r="R42" s="247"/>
      <c r="S42" s="247"/>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c r="EJ42" s="225"/>
      <c r="EK42" s="225"/>
      <c r="EL42" s="225"/>
      <c r="EM42" s="225"/>
      <c r="EN42" s="225"/>
      <c r="EO42" s="225"/>
      <c r="EP42" s="225"/>
      <c r="EQ42" s="225"/>
      <c r="ER42" s="225"/>
      <c r="ES42" s="225"/>
      <c r="ET42" s="225"/>
      <c r="EU42" s="225"/>
      <c r="EV42" s="225"/>
      <c r="EW42" s="225"/>
      <c r="EX42" s="225"/>
      <c r="EY42" s="225"/>
      <c r="EZ42" s="225"/>
      <c r="FA42" s="225"/>
      <c r="FB42" s="225"/>
      <c r="FC42" s="225"/>
      <c r="FD42" s="225"/>
      <c r="FE42" s="225"/>
      <c r="FF42" s="225"/>
      <c r="FG42" s="225"/>
      <c r="FH42" s="225"/>
      <c r="FI42" s="225"/>
      <c r="FJ42" s="225"/>
      <c r="FK42" s="225"/>
      <c r="FL42" s="225"/>
      <c r="FM42" s="225"/>
      <c r="FN42" s="225"/>
      <c r="FO42" s="225"/>
      <c r="FP42" s="225"/>
      <c r="FQ42" s="225"/>
      <c r="FR42" s="225"/>
      <c r="FS42" s="225"/>
      <c r="FT42" s="225"/>
      <c r="FU42" s="225"/>
      <c r="FV42" s="225"/>
      <c r="FW42" s="225"/>
      <c r="FX42" s="225"/>
      <c r="FY42" s="225"/>
      <c r="FZ42" s="225"/>
      <c r="GA42" s="225"/>
      <c r="GB42" s="225"/>
      <c r="GC42" s="225"/>
      <c r="GD42" s="225"/>
      <c r="GE42" s="225"/>
      <c r="GF42" s="225"/>
      <c r="GG42" s="225"/>
      <c r="GH42" s="225"/>
      <c r="GI42" s="225"/>
      <c r="GJ42" s="225"/>
      <c r="GK42" s="225"/>
      <c r="GL42" s="225"/>
      <c r="GM42" s="225"/>
      <c r="GN42" s="225"/>
      <c r="GO42" s="225"/>
      <c r="GP42" s="225"/>
      <c r="GQ42" s="225"/>
      <c r="GR42" s="225"/>
      <c r="GS42" s="225"/>
      <c r="GT42" s="225"/>
      <c r="GU42" s="225"/>
      <c r="GV42" s="225"/>
      <c r="GW42" s="225"/>
      <c r="GX42" s="225"/>
      <c r="GY42" s="225"/>
      <c r="GZ42" s="225"/>
      <c r="HA42" s="225"/>
      <c r="HB42" s="225"/>
      <c r="HC42" s="225"/>
      <c r="HD42" s="225"/>
      <c r="HE42" s="225"/>
      <c r="HF42" s="225"/>
      <c r="HG42" s="225"/>
      <c r="HH42" s="225"/>
      <c r="HI42" s="225"/>
      <c r="HJ42" s="225"/>
      <c r="HK42" s="225"/>
      <c r="HL42" s="225"/>
      <c r="HM42" s="225"/>
      <c r="HN42" s="225"/>
      <c r="HO42" s="225"/>
      <c r="HP42" s="225"/>
      <c r="HQ42" s="225"/>
      <c r="HR42" s="225"/>
      <c r="HS42" s="225"/>
      <c r="HT42" s="225"/>
      <c r="HU42" s="225"/>
      <c r="HV42" s="225"/>
      <c r="HW42" s="225"/>
      <c r="HX42" s="225"/>
      <c r="HY42" s="225"/>
      <c r="HZ42" s="225"/>
      <c r="IA42" s="225"/>
      <c r="IB42" s="225"/>
      <c r="IC42" s="225"/>
      <c r="ID42" s="225"/>
      <c r="IE42" s="225"/>
      <c r="IF42" s="225"/>
      <c r="IG42" s="225"/>
      <c r="IH42" s="225"/>
      <c r="II42" s="225"/>
      <c r="IJ42" s="225"/>
      <c r="IK42" s="225"/>
      <c r="IL42" s="225"/>
      <c r="IM42" s="225"/>
      <c r="IN42" s="225"/>
      <c r="IO42" s="225"/>
      <c r="IP42" s="225"/>
      <c r="IQ42" s="225"/>
      <c r="IR42" s="225"/>
      <c r="IS42" s="225"/>
      <c r="IT42" s="225"/>
      <c r="IU42" s="225"/>
      <c r="IV42" s="225"/>
      <c r="IW42" s="225"/>
    </row>
    <row r="43" spans="1:257" hidden="1" x14ac:dyDescent="0.25">
      <c r="A43" s="236" t="s">
        <v>0</v>
      </c>
      <c r="B43" s="550"/>
      <c r="C43" s="551"/>
      <c r="D43" s="552"/>
      <c r="E43" s="538"/>
      <c r="F43" s="540"/>
      <c r="G43" s="542"/>
      <c r="H43" s="544">
        <f>D43*E43*F43/12*G43</f>
        <v>0</v>
      </c>
      <c r="I43" s="546">
        <f>(D43*F43/12*G43)+(D43*E43*F43/12*G43)</f>
        <v>0</v>
      </c>
      <c r="K43" s="225"/>
      <c r="L43" s="225"/>
      <c r="M43" s="225"/>
      <c r="N43" s="246"/>
      <c r="O43" s="225"/>
      <c r="P43" s="247"/>
      <c r="Q43" s="247"/>
      <c r="R43" s="247"/>
      <c r="S43" s="247"/>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225"/>
      <c r="BU43" s="225"/>
      <c r="BV43" s="225"/>
      <c r="BW43" s="225"/>
      <c r="BX43" s="225"/>
      <c r="BY43" s="225"/>
      <c r="BZ43" s="225"/>
      <c r="CA43" s="225"/>
      <c r="CB43" s="225"/>
      <c r="CC43" s="225"/>
      <c r="CD43" s="225"/>
      <c r="CE43" s="225"/>
      <c r="CF43" s="225"/>
      <c r="CG43" s="225"/>
      <c r="CH43" s="225"/>
      <c r="CI43" s="22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c r="DG43" s="225"/>
      <c r="DH43" s="225"/>
      <c r="DI43" s="225"/>
      <c r="DJ43" s="225"/>
      <c r="DK43" s="225"/>
      <c r="DL43" s="225"/>
      <c r="DM43" s="225"/>
      <c r="DN43" s="225"/>
      <c r="DO43" s="225"/>
      <c r="DP43" s="225"/>
      <c r="DQ43" s="225"/>
      <c r="DR43" s="225"/>
      <c r="DS43" s="225"/>
      <c r="DT43" s="225"/>
      <c r="DU43" s="225"/>
      <c r="DV43" s="225"/>
      <c r="DW43" s="225"/>
      <c r="DX43" s="225"/>
      <c r="DY43" s="225"/>
      <c r="DZ43" s="225"/>
      <c r="EA43" s="225"/>
      <c r="EB43" s="225"/>
      <c r="EC43" s="225"/>
      <c r="ED43" s="225"/>
      <c r="EE43" s="225"/>
      <c r="EF43" s="225"/>
      <c r="EG43" s="225"/>
      <c r="EH43" s="225"/>
      <c r="EI43" s="225"/>
      <c r="EJ43" s="225"/>
      <c r="EK43" s="225"/>
      <c r="EL43" s="225"/>
      <c r="EM43" s="225"/>
      <c r="EN43" s="225"/>
      <c r="EO43" s="225"/>
      <c r="EP43" s="225"/>
      <c r="EQ43" s="225"/>
      <c r="ER43" s="225"/>
      <c r="ES43" s="225"/>
      <c r="ET43" s="225"/>
      <c r="EU43" s="225"/>
      <c r="EV43" s="225"/>
      <c r="EW43" s="225"/>
      <c r="EX43" s="225"/>
      <c r="EY43" s="225"/>
      <c r="EZ43" s="225"/>
      <c r="FA43" s="225"/>
      <c r="FB43" s="225"/>
      <c r="FC43" s="225"/>
      <c r="FD43" s="225"/>
      <c r="FE43" s="225"/>
      <c r="FF43" s="225"/>
      <c r="FG43" s="225"/>
      <c r="FH43" s="225"/>
      <c r="FI43" s="225"/>
      <c r="FJ43" s="225"/>
      <c r="FK43" s="225"/>
      <c r="FL43" s="225"/>
      <c r="FM43" s="225"/>
      <c r="FN43" s="225"/>
      <c r="FO43" s="225"/>
      <c r="FP43" s="225"/>
      <c r="FQ43" s="225"/>
      <c r="FR43" s="225"/>
      <c r="FS43" s="225"/>
      <c r="FT43" s="225"/>
      <c r="FU43" s="225"/>
      <c r="FV43" s="225"/>
      <c r="FW43" s="225"/>
      <c r="FX43" s="225"/>
      <c r="FY43" s="225"/>
      <c r="FZ43" s="225"/>
      <c r="GA43" s="225"/>
      <c r="GB43" s="225"/>
      <c r="GC43" s="225"/>
      <c r="GD43" s="225"/>
      <c r="GE43" s="225"/>
      <c r="GF43" s="225"/>
      <c r="GG43" s="225"/>
      <c r="GH43" s="225"/>
      <c r="GI43" s="225"/>
      <c r="GJ43" s="225"/>
      <c r="GK43" s="225"/>
      <c r="GL43" s="225"/>
      <c r="GM43" s="225"/>
      <c r="GN43" s="225"/>
      <c r="GO43" s="225"/>
      <c r="GP43" s="225"/>
      <c r="GQ43" s="225"/>
      <c r="GR43" s="225"/>
      <c r="GS43" s="225"/>
      <c r="GT43" s="225"/>
      <c r="GU43" s="225"/>
      <c r="GV43" s="225"/>
      <c r="GW43" s="225"/>
      <c r="GX43" s="225"/>
      <c r="GY43" s="225"/>
      <c r="GZ43" s="225"/>
      <c r="HA43" s="225"/>
      <c r="HB43" s="225"/>
      <c r="HC43" s="225"/>
      <c r="HD43" s="225"/>
      <c r="HE43" s="225"/>
      <c r="HF43" s="225"/>
      <c r="HG43" s="225"/>
      <c r="HH43" s="225"/>
      <c r="HI43" s="225"/>
      <c r="HJ43" s="225"/>
      <c r="HK43" s="225"/>
      <c r="HL43" s="225"/>
      <c r="HM43" s="225"/>
      <c r="HN43" s="225"/>
      <c r="HO43" s="225"/>
      <c r="HP43" s="225"/>
      <c r="HQ43" s="225"/>
      <c r="HR43" s="225"/>
      <c r="HS43" s="225"/>
      <c r="HT43" s="225"/>
      <c r="HU43" s="225"/>
      <c r="HV43" s="225"/>
      <c r="HW43" s="225"/>
      <c r="HX43" s="225"/>
      <c r="HY43" s="225"/>
      <c r="HZ43" s="225"/>
      <c r="IA43" s="225"/>
      <c r="IB43" s="225"/>
      <c r="IC43" s="225"/>
      <c r="ID43" s="225"/>
      <c r="IE43" s="225"/>
      <c r="IF43" s="225"/>
      <c r="IG43" s="225"/>
      <c r="IH43" s="225"/>
      <c r="II43" s="225"/>
      <c r="IJ43" s="225"/>
      <c r="IK43" s="225"/>
      <c r="IL43" s="225"/>
      <c r="IM43" s="225"/>
      <c r="IN43" s="225"/>
      <c r="IO43" s="225"/>
      <c r="IP43" s="225"/>
      <c r="IQ43" s="225"/>
      <c r="IR43" s="225"/>
      <c r="IS43" s="225"/>
      <c r="IT43" s="225"/>
      <c r="IU43" s="225"/>
      <c r="IV43" s="225"/>
      <c r="IW43" s="225"/>
    </row>
    <row r="44" spans="1:257" ht="37.35" hidden="1" customHeight="1" thickBot="1" x14ac:dyDescent="0.3">
      <c r="A44" s="240" t="s">
        <v>24</v>
      </c>
      <c r="B44" s="548"/>
      <c r="C44" s="549"/>
      <c r="D44" s="553"/>
      <c r="E44" s="539"/>
      <c r="F44" s="541"/>
      <c r="G44" s="543"/>
      <c r="H44" s="545"/>
      <c r="I44" s="547"/>
      <c r="J44" s="226"/>
      <c r="K44" s="225"/>
      <c r="L44" s="225"/>
      <c r="M44" s="225"/>
      <c r="N44" s="246"/>
      <c r="O44" s="225"/>
      <c r="P44" s="247"/>
      <c r="Q44" s="247"/>
      <c r="R44" s="247"/>
      <c r="S44" s="247"/>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c r="EJ44" s="225"/>
      <c r="EK44" s="225"/>
      <c r="EL44" s="225"/>
      <c r="EM44" s="225"/>
      <c r="EN44" s="225"/>
      <c r="EO44" s="225"/>
      <c r="EP44" s="225"/>
      <c r="EQ44" s="225"/>
      <c r="ER44" s="225"/>
      <c r="ES44" s="225"/>
      <c r="ET44" s="225"/>
      <c r="EU44" s="225"/>
      <c r="EV44" s="225"/>
      <c r="EW44" s="225"/>
      <c r="EX44" s="225"/>
      <c r="EY44" s="225"/>
      <c r="EZ44" s="225"/>
      <c r="FA44" s="225"/>
      <c r="FB44" s="225"/>
      <c r="FC44" s="225"/>
      <c r="FD44" s="225"/>
      <c r="FE44" s="225"/>
      <c r="FF44" s="225"/>
      <c r="FG44" s="225"/>
      <c r="FH44" s="225"/>
      <c r="FI44" s="225"/>
      <c r="FJ44" s="225"/>
      <c r="FK44" s="225"/>
      <c r="FL44" s="225"/>
      <c r="FM44" s="225"/>
      <c r="FN44" s="225"/>
      <c r="FO44" s="225"/>
      <c r="FP44" s="225"/>
      <c r="FQ44" s="225"/>
      <c r="FR44" s="225"/>
      <c r="FS44" s="225"/>
      <c r="FT44" s="225"/>
      <c r="FU44" s="225"/>
      <c r="FV44" s="225"/>
      <c r="FW44" s="225"/>
      <c r="FX44" s="225"/>
      <c r="FY44" s="225"/>
      <c r="FZ44" s="225"/>
      <c r="GA44" s="225"/>
      <c r="GB44" s="225"/>
      <c r="GC44" s="225"/>
      <c r="GD44" s="225"/>
      <c r="GE44" s="225"/>
      <c r="GF44" s="225"/>
      <c r="GG44" s="225"/>
      <c r="GH44" s="225"/>
      <c r="GI44" s="225"/>
      <c r="GJ44" s="225"/>
      <c r="GK44" s="225"/>
      <c r="GL44" s="225"/>
      <c r="GM44" s="225"/>
      <c r="GN44" s="225"/>
      <c r="GO44" s="225"/>
      <c r="GP44" s="225"/>
      <c r="GQ44" s="225"/>
      <c r="GR44" s="225"/>
      <c r="GS44" s="225"/>
      <c r="GT44" s="225"/>
      <c r="GU44" s="225"/>
      <c r="GV44" s="225"/>
      <c r="GW44" s="225"/>
      <c r="GX44" s="225"/>
      <c r="GY44" s="225"/>
      <c r="GZ44" s="225"/>
      <c r="HA44" s="225"/>
      <c r="HB44" s="225"/>
      <c r="HC44" s="225"/>
      <c r="HD44" s="225"/>
      <c r="HE44" s="225"/>
      <c r="HF44" s="225"/>
      <c r="HG44" s="225"/>
      <c r="HH44" s="225"/>
      <c r="HI44" s="225"/>
      <c r="HJ44" s="225"/>
      <c r="HK44" s="225"/>
      <c r="HL44" s="225"/>
      <c r="HM44" s="225"/>
      <c r="HN44" s="225"/>
      <c r="HO44" s="225"/>
      <c r="HP44" s="225"/>
      <c r="HQ44" s="225"/>
      <c r="HR44" s="225"/>
      <c r="HS44" s="225"/>
      <c r="HT44" s="225"/>
      <c r="HU44" s="225"/>
      <c r="HV44" s="225"/>
      <c r="HW44" s="225"/>
      <c r="HX44" s="225"/>
      <c r="HY44" s="225"/>
      <c r="HZ44" s="225"/>
      <c r="IA44" s="225"/>
      <c r="IB44" s="225"/>
      <c r="IC44" s="225"/>
      <c r="ID44" s="225"/>
      <c r="IE44" s="225"/>
      <c r="IF44" s="225"/>
      <c r="IG44" s="225"/>
      <c r="IH44" s="225"/>
      <c r="II44" s="225"/>
      <c r="IJ44" s="225"/>
      <c r="IK44" s="225"/>
      <c r="IL44" s="225"/>
      <c r="IM44" s="225"/>
      <c r="IN44" s="225"/>
      <c r="IO44" s="225"/>
      <c r="IP44" s="225"/>
      <c r="IQ44" s="225"/>
      <c r="IR44" s="225"/>
      <c r="IS44" s="225"/>
      <c r="IT44" s="225"/>
      <c r="IU44" s="225"/>
      <c r="IV44" s="225"/>
      <c r="IW44" s="225"/>
    </row>
    <row r="45" spans="1:257" hidden="1" x14ac:dyDescent="0.25">
      <c r="A45" s="236" t="s">
        <v>0</v>
      </c>
      <c r="B45" s="550"/>
      <c r="C45" s="551"/>
      <c r="D45" s="552"/>
      <c r="E45" s="538"/>
      <c r="F45" s="540"/>
      <c r="G45" s="542"/>
      <c r="H45" s="544">
        <f>D45*E45*F45/12*G45</f>
        <v>0</v>
      </c>
      <c r="I45" s="546">
        <f>(D45*F45/12*G45)+(D45*E45*F45/12*G45)</f>
        <v>0</v>
      </c>
      <c r="K45" s="225"/>
      <c r="L45" s="225"/>
      <c r="M45" s="225"/>
      <c r="N45" s="246"/>
      <c r="O45" s="225"/>
      <c r="P45" s="247"/>
      <c r="Q45" s="247"/>
      <c r="R45" s="247"/>
      <c r="S45" s="247"/>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5"/>
      <c r="DW45" s="225"/>
      <c r="DX45" s="225"/>
      <c r="DY45" s="225"/>
      <c r="DZ45" s="225"/>
      <c r="EA45" s="225"/>
      <c r="EB45" s="225"/>
      <c r="EC45" s="225"/>
      <c r="ED45" s="225"/>
      <c r="EE45" s="225"/>
      <c r="EF45" s="225"/>
      <c r="EG45" s="225"/>
      <c r="EH45" s="225"/>
      <c r="EI45" s="225"/>
      <c r="EJ45" s="225"/>
      <c r="EK45" s="225"/>
      <c r="EL45" s="225"/>
      <c r="EM45" s="225"/>
      <c r="EN45" s="225"/>
      <c r="EO45" s="225"/>
      <c r="EP45" s="225"/>
      <c r="EQ45" s="225"/>
      <c r="ER45" s="225"/>
      <c r="ES45" s="225"/>
      <c r="ET45" s="225"/>
      <c r="EU45" s="225"/>
      <c r="EV45" s="225"/>
      <c r="EW45" s="225"/>
      <c r="EX45" s="225"/>
      <c r="EY45" s="225"/>
      <c r="EZ45" s="225"/>
      <c r="FA45" s="225"/>
      <c r="FB45" s="225"/>
      <c r="FC45" s="225"/>
      <c r="FD45" s="225"/>
      <c r="FE45" s="225"/>
      <c r="FF45" s="225"/>
      <c r="FG45" s="225"/>
      <c r="FH45" s="225"/>
      <c r="FI45" s="225"/>
      <c r="FJ45" s="225"/>
      <c r="FK45" s="225"/>
      <c r="FL45" s="225"/>
      <c r="FM45" s="225"/>
      <c r="FN45" s="225"/>
      <c r="FO45" s="225"/>
      <c r="FP45" s="225"/>
      <c r="FQ45" s="225"/>
      <c r="FR45" s="225"/>
      <c r="FS45" s="225"/>
      <c r="FT45" s="225"/>
      <c r="FU45" s="225"/>
      <c r="FV45" s="225"/>
      <c r="FW45" s="225"/>
      <c r="FX45" s="225"/>
      <c r="FY45" s="225"/>
      <c r="FZ45" s="225"/>
      <c r="GA45" s="225"/>
      <c r="GB45" s="225"/>
      <c r="GC45" s="225"/>
      <c r="GD45" s="225"/>
      <c r="GE45" s="225"/>
      <c r="GF45" s="225"/>
      <c r="GG45" s="225"/>
      <c r="GH45" s="225"/>
      <c r="GI45" s="225"/>
      <c r="GJ45" s="225"/>
      <c r="GK45" s="225"/>
      <c r="GL45" s="225"/>
      <c r="GM45" s="225"/>
      <c r="GN45" s="225"/>
      <c r="GO45" s="225"/>
      <c r="GP45" s="225"/>
      <c r="GQ45" s="225"/>
      <c r="GR45" s="225"/>
      <c r="GS45" s="225"/>
      <c r="GT45" s="225"/>
      <c r="GU45" s="225"/>
      <c r="GV45" s="225"/>
      <c r="GW45" s="225"/>
      <c r="GX45" s="225"/>
      <c r="GY45" s="225"/>
      <c r="GZ45" s="225"/>
      <c r="HA45" s="225"/>
      <c r="HB45" s="225"/>
      <c r="HC45" s="225"/>
      <c r="HD45" s="225"/>
      <c r="HE45" s="225"/>
      <c r="HF45" s="225"/>
      <c r="HG45" s="225"/>
      <c r="HH45" s="225"/>
      <c r="HI45" s="225"/>
      <c r="HJ45" s="225"/>
      <c r="HK45" s="225"/>
      <c r="HL45" s="225"/>
      <c r="HM45" s="225"/>
      <c r="HN45" s="225"/>
      <c r="HO45" s="225"/>
      <c r="HP45" s="225"/>
      <c r="HQ45" s="225"/>
      <c r="HR45" s="225"/>
      <c r="HS45" s="225"/>
      <c r="HT45" s="225"/>
      <c r="HU45" s="225"/>
      <c r="HV45" s="225"/>
      <c r="HW45" s="225"/>
      <c r="HX45" s="225"/>
      <c r="HY45" s="225"/>
      <c r="HZ45" s="225"/>
      <c r="IA45" s="225"/>
      <c r="IB45" s="225"/>
      <c r="IC45" s="225"/>
      <c r="ID45" s="225"/>
      <c r="IE45" s="225"/>
      <c r="IF45" s="225"/>
      <c r="IG45" s="225"/>
      <c r="IH45" s="225"/>
      <c r="II45" s="225"/>
      <c r="IJ45" s="225"/>
      <c r="IK45" s="225"/>
      <c r="IL45" s="225"/>
      <c r="IM45" s="225"/>
      <c r="IN45" s="225"/>
      <c r="IO45" s="225"/>
      <c r="IP45" s="225"/>
      <c r="IQ45" s="225"/>
      <c r="IR45" s="225"/>
      <c r="IS45" s="225"/>
      <c r="IT45" s="225"/>
      <c r="IU45" s="225"/>
      <c r="IV45" s="225"/>
      <c r="IW45" s="225"/>
    </row>
    <row r="46" spans="1:257" ht="37.35" hidden="1" customHeight="1" thickBot="1" x14ac:dyDescent="0.3">
      <c r="A46" s="240" t="s">
        <v>24</v>
      </c>
      <c r="B46" s="548"/>
      <c r="C46" s="549"/>
      <c r="D46" s="553"/>
      <c r="E46" s="539"/>
      <c r="F46" s="541"/>
      <c r="G46" s="543"/>
      <c r="H46" s="545"/>
      <c r="I46" s="547"/>
      <c r="J46" s="226"/>
      <c r="K46" s="225"/>
      <c r="L46" s="225"/>
      <c r="M46" s="225"/>
      <c r="N46" s="246"/>
      <c r="O46" s="225"/>
      <c r="P46" s="247"/>
      <c r="Q46" s="247"/>
      <c r="R46" s="247"/>
      <c r="S46" s="247"/>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5"/>
      <c r="DW46" s="225"/>
      <c r="DX46" s="225"/>
      <c r="DY46" s="225"/>
      <c r="DZ46" s="225"/>
      <c r="EA46" s="225"/>
      <c r="EB46" s="225"/>
      <c r="EC46" s="225"/>
      <c r="ED46" s="225"/>
      <c r="EE46" s="225"/>
      <c r="EF46" s="225"/>
      <c r="EG46" s="225"/>
      <c r="EH46" s="225"/>
      <c r="EI46" s="225"/>
      <c r="EJ46" s="225"/>
      <c r="EK46" s="225"/>
      <c r="EL46" s="225"/>
      <c r="EM46" s="225"/>
      <c r="EN46" s="225"/>
      <c r="EO46" s="225"/>
      <c r="EP46" s="225"/>
      <c r="EQ46" s="225"/>
      <c r="ER46" s="225"/>
      <c r="ES46" s="225"/>
      <c r="ET46" s="225"/>
      <c r="EU46" s="225"/>
      <c r="EV46" s="225"/>
      <c r="EW46" s="225"/>
      <c r="EX46" s="225"/>
      <c r="EY46" s="225"/>
      <c r="EZ46" s="225"/>
      <c r="FA46" s="225"/>
      <c r="FB46" s="225"/>
      <c r="FC46" s="225"/>
      <c r="FD46" s="225"/>
      <c r="FE46" s="225"/>
      <c r="FF46" s="225"/>
      <c r="FG46" s="225"/>
      <c r="FH46" s="225"/>
      <c r="FI46" s="225"/>
      <c r="FJ46" s="225"/>
      <c r="FK46" s="225"/>
      <c r="FL46" s="225"/>
      <c r="FM46" s="225"/>
      <c r="FN46" s="225"/>
      <c r="FO46" s="225"/>
      <c r="FP46" s="225"/>
      <c r="FQ46" s="225"/>
      <c r="FR46" s="225"/>
      <c r="FS46" s="225"/>
      <c r="FT46" s="225"/>
      <c r="FU46" s="225"/>
      <c r="FV46" s="225"/>
      <c r="FW46" s="225"/>
      <c r="FX46" s="225"/>
      <c r="FY46" s="225"/>
      <c r="FZ46" s="225"/>
      <c r="GA46" s="225"/>
      <c r="GB46" s="225"/>
      <c r="GC46" s="225"/>
      <c r="GD46" s="225"/>
      <c r="GE46" s="225"/>
      <c r="GF46" s="225"/>
      <c r="GG46" s="225"/>
      <c r="GH46" s="225"/>
      <c r="GI46" s="225"/>
      <c r="GJ46" s="225"/>
      <c r="GK46" s="225"/>
      <c r="GL46" s="225"/>
      <c r="GM46" s="225"/>
      <c r="GN46" s="225"/>
      <c r="GO46" s="225"/>
      <c r="GP46" s="225"/>
      <c r="GQ46" s="225"/>
      <c r="GR46" s="225"/>
      <c r="GS46" s="225"/>
      <c r="GT46" s="225"/>
      <c r="GU46" s="225"/>
      <c r="GV46" s="225"/>
      <c r="GW46" s="225"/>
      <c r="GX46" s="225"/>
      <c r="GY46" s="225"/>
      <c r="GZ46" s="225"/>
      <c r="HA46" s="225"/>
      <c r="HB46" s="225"/>
      <c r="HC46" s="225"/>
      <c r="HD46" s="225"/>
      <c r="HE46" s="225"/>
      <c r="HF46" s="225"/>
      <c r="HG46" s="225"/>
      <c r="HH46" s="225"/>
      <c r="HI46" s="225"/>
      <c r="HJ46" s="225"/>
      <c r="HK46" s="225"/>
      <c r="HL46" s="225"/>
      <c r="HM46" s="225"/>
      <c r="HN46" s="225"/>
      <c r="HO46" s="225"/>
      <c r="HP46" s="225"/>
      <c r="HQ46" s="225"/>
      <c r="HR46" s="225"/>
      <c r="HS46" s="225"/>
      <c r="HT46" s="225"/>
      <c r="HU46" s="225"/>
      <c r="HV46" s="225"/>
      <c r="HW46" s="225"/>
      <c r="HX46" s="225"/>
      <c r="HY46" s="225"/>
      <c r="HZ46" s="225"/>
      <c r="IA46" s="225"/>
      <c r="IB46" s="225"/>
      <c r="IC46" s="225"/>
      <c r="ID46" s="225"/>
      <c r="IE46" s="225"/>
      <c r="IF46" s="225"/>
      <c r="IG46" s="225"/>
      <c r="IH46" s="225"/>
      <c r="II46" s="225"/>
      <c r="IJ46" s="225"/>
      <c r="IK46" s="225"/>
      <c r="IL46" s="225"/>
      <c r="IM46" s="225"/>
      <c r="IN46" s="225"/>
      <c r="IO46" s="225"/>
      <c r="IP46" s="225"/>
      <c r="IQ46" s="225"/>
      <c r="IR46" s="225"/>
      <c r="IS46" s="225"/>
      <c r="IT46" s="225"/>
      <c r="IU46" s="225"/>
      <c r="IV46" s="225"/>
      <c r="IW46" s="225"/>
    </row>
    <row r="47" spans="1:257" ht="17.850000000000001" hidden="1" customHeight="1" x14ac:dyDescent="0.25">
      <c r="A47" s="236" t="s">
        <v>0</v>
      </c>
      <c r="B47" s="550"/>
      <c r="C47" s="551"/>
      <c r="D47" s="552"/>
      <c r="E47" s="538"/>
      <c r="F47" s="540"/>
      <c r="G47" s="542"/>
      <c r="H47" s="544">
        <f>D47*E47*F47/12*G47</f>
        <v>0</v>
      </c>
      <c r="I47" s="546">
        <f>(D47*F47/12*G47)+(D47*E47*F47/12*G47)</f>
        <v>0</v>
      </c>
      <c r="K47" s="225"/>
      <c r="L47" s="225"/>
      <c r="M47" s="225"/>
      <c r="N47" s="246"/>
      <c r="O47" s="225"/>
      <c r="P47" s="247"/>
      <c r="Q47" s="247"/>
      <c r="R47" s="247"/>
      <c r="S47" s="247"/>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25"/>
      <c r="EA47" s="225"/>
      <c r="EB47" s="225"/>
      <c r="EC47" s="225"/>
      <c r="ED47" s="225"/>
      <c r="EE47" s="225"/>
      <c r="EF47" s="225"/>
      <c r="EG47" s="225"/>
      <c r="EH47" s="225"/>
      <c r="EI47" s="225"/>
      <c r="EJ47" s="225"/>
      <c r="EK47" s="225"/>
      <c r="EL47" s="225"/>
      <c r="EM47" s="225"/>
      <c r="EN47" s="225"/>
      <c r="EO47" s="225"/>
      <c r="EP47" s="225"/>
      <c r="EQ47" s="225"/>
      <c r="ER47" s="225"/>
      <c r="ES47" s="225"/>
      <c r="ET47" s="225"/>
      <c r="EU47" s="225"/>
      <c r="EV47" s="225"/>
      <c r="EW47" s="225"/>
      <c r="EX47" s="225"/>
      <c r="EY47" s="225"/>
      <c r="EZ47" s="225"/>
      <c r="FA47" s="225"/>
      <c r="FB47" s="225"/>
      <c r="FC47" s="225"/>
      <c r="FD47" s="225"/>
      <c r="FE47" s="225"/>
      <c r="FF47" s="225"/>
      <c r="FG47" s="225"/>
      <c r="FH47" s="225"/>
      <c r="FI47" s="225"/>
      <c r="FJ47" s="225"/>
      <c r="FK47" s="225"/>
      <c r="FL47" s="225"/>
      <c r="FM47" s="225"/>
      <c r="FN47" s="225"/>
      <c r="FO47" s="225"/>
      <c r="FP47" s="225"/>
      <c r="FQ47" s="225"/>
      <c r="FR47" s="225"/>
      <c r="FS47" s="225"/>
      <c r="FT47" s="225"/>
      <c r="FU47" s="225"/>
      <c r="FV47" s="225"/>
      <c r="FW47" s="225"/>
      <c r="FX47" s="225"/>
      <c r="FY47" s="225"/>
      <c r="FZ47" s="225"/>
      <c r="GA47" s="225"/>
      <c r="GB47" s="225"/>
      <c r="GC47" s="225"/>
      <c r="GD47" s="225"/>
      <c r="GE47" s="225"/>
      <c r="GF47" s="225"/>
      <c r="GG47" s="225"/>
      <c r="GH47" s="225"/>
      <c r="GI47" s="225"/>
      <c r="GJ47" s="225"/>
      <c r="GK47" s="225"/>
      <c r="GL47" s="225"/>
      <c r="GM47" s="225"/>
      <c r="GN47" s="225"/>
      <c r="GO47" s="225"/>
      <c r="GP47" s="225"/>
      <c r="GQ47" s="225"/>
      <c r="GR47" s="225"/>
      <c r="GS47" s="225"/>
      <c r="GT47" s="225"/>
      <c r="GU47" s="225"/>
      <c r="GV47" s="225"/>
      <c r="GW47" s="225"/>
      <c r="GX47" s="225"/>
      <c r="GY47" s="225"/>
      <c r="GZ47" s="225"/>
      <c r="HA47" s="225"/>
      <c r="HB47" s="225"/>
      <c r="HC47" s="225"/>
      <c r="HD47" s="225"/>
      <c r="HE47" s="225"/>
      <c r="HF47" s="225"/>
      <c r="HG47" s="225"/>
      <c r="HH47" s="225"/>
      <c r="HI47" s="225"/>
      <c r="HJ47" s="225"/>
      <c r="HK47" s="225"/>
      <c r="HL47" s="225"/>
      <c r="HM47" s="225"/>
      <c r="HN47" s="225"/>
      <c r="HO47" s="225"/>
      <c r="HP47" s="225"/>
      <c r="HQ47" s="225"/>
      <c r="HR47" s="225"/>
      <c r="HS47" s="225"/>
      <c r="HT47" s="225"/>
      <c r="HU47" s="225"/>
      <c r="HV47" s="225"/>
      <c r="HW47" s="225"/>
      <c r="HX47" s="225"/>
      <c r="HY47" s="225"/>
      <c r="HZ47" s="225"/>
      <c r="IA47" s="225"/>
      <c r="IB47" s="225"/>
      <c r="IC47" s="225"/>
      <c r="ID47" s="225"/>
      <c r="IE47" s="225"/>
      <c r="IF47" s="225"/>
      <c r="IG47" s="225"/>
      <c r="IH47" s="225"/>
      <c r="II47" s="225"/>
      <c r="IJ47" s="225"/>
      <c r="IK47" s="225"/>
      <c r="IL47" s="225"/>
      <c r="IM47" s="225"/>
      <c r="IN47" s="225"/>
      <c r="IO47" s="225"/>
      <c r="IP47" s="225"/>
      <c r="IQ47" s="225"/>
      <c r="IR47" s="225"/>
      <c r="IS47" s="225"/>
      <c r="IT47" s="225"/>
      <c r="IU47" s="225"/>
      <c r="IV47" s="225"/>
      <c r="IW47" s="225"/>
    </row>
    <row r="48" spans="1:257" ht="37.35" hidden="1" customHeight="1" thickBot="1" x14ac:dyDescent="0.3">
      <c r="A48" s="243" t="s">
        <v>24</v>
      </c>
      <c r="B48" s="548"/>
      <c r="C48" s="549"/>
      <c r="D48" s="553"/>
      <c r="E48" s="539"/>
      <c r="F48" s="541"/>
      <c r="G48" s="543"/>
      <c r="H48" s="545"/>
      <c r="I48" s="547"/>
      <c r="J48" s="226"/>
      <c r="K48" s="225"/>
      <c r="L48" s="225"/>
      <c r="M48" s="225"/>
      <c r="N48" s="246"/>
      <c r="O48" s="225"/>
      <c r="P48" s="247"/>
      <c r="Q48" s="247"/>
      <c r="R48" s="247"/>
      <c r="S48" s="247"/>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5"/>
      <c r="DW48" s="225"/>
      <c r="DX48" s="225"/>
      <c r="DY48" s="225"/>
      <c r="DZ48" s="225"/>
      <c r="EA48" s="225"/>
      <c r="EB48" s="225"/>
      <c r="EC48" s="225"/>
      <c r="ED48" s="225"/>
      <c r="EE48" s="225"/>
      <c r="EF48" s="225"/>
      <c r="EG48" s="225"/>
      <c r="EH48" s="225"/>
      <c r="EI48" s="225"/>
      <c r="EJ48" s="225"/>
      <c r="EK48" s="225"/>
      <c r="EL48" s="225"/>
      <c r="EM48" s="225"/>
      <c r="EN48" s="225"/>
      <c r="EO48" s="225"/>
      <c r="EP48" s="225"/>
      <c r="EQ48" s="225"/>
      <c r="ER48" s="225"/>
      <c r="ES48" s="225"/>
      <c r="ET48" s="225"/>
      <c r="EU48" s="225"/>
      <c r="EV48" s="225"/>
      <c r="EW48" s="225"/>
      <c r="EX48" s="225"/>
      <c r="EY48" s="225"/>
      <c r="EZ48" s="225"/>
      <c r="FA48" s="225"/>
      <c r="FB48" s="225"/>
      <c r="FC48" s="225"/>
      <c r="FD48" s="225"/>
      <c r="FE48" s="225"/>
      <c r="FF48" s="225"/>
      <c r="FG48" s="225"/>
      <c r="FH48" s="225"/>
      <c r="FI48" s="225"/>
      <c r="FJ48" s="225"/>
      <c r="FK48" s="225"/>
      <c r="FL48" s="225"/>
      <c r="FM48" s="225"/>
      <c r="FN48" s="225"/>
      <c r="FO48" s="225"/>
      <c r="FP48" s="225"/>
      <c r="FQ48" s="225"/>
      <c r="FR48" s="225"/>
      <c r="FS48" s="225"/>
      <c r="FT48" s="225"/>
      <c r="FU48" s="225"/>
      <c r="FV48" s="225"/>
      <c r="FW48" s="225"/>
      <c r="FX48" s="225"/>
      <c r="FY48" s="225"/>
      <c r="FZ48" s="225"/>
      <c r="GA48" s="225"/>
      <c r="GB48" s="225"/>
      <c r="GC48" s="225"/>
      <c r="GD48" s="225"/>
      <c r="GE48" s="225"/>
      <c r="GF48" s="225"/>
      <c r="GG48" s="225"/>
      <c r="GH48" s="225"/>
      <c r="GI48" s="225"/>
      <c r="GJ48" s="225"/>
      <c r="GK48" s="225"/>
      <c r="GL48" s="225"/>
      <c r="GM48" s="225"/>
      <c r="GN48" s="225"/>
      <c r="GO48" s="225"/>
      <c r="GP48" s="225"/>
      <c r="GQ48" s="225"/>
      <c r="GR48" s="225"/>
      <c r="GS48" s="225"/>
      <c r="GT48" s="225"/>
      <c r="GU48" s="225"/>
      <c r="GV48" s="225"/>
      <c r="GW48" s="225"/>
      <c r="GX48" s="225"/>
      <c r="GY48" s="225"/>
      <c r="GZ48" s="225"/>
      <c r="HA48" s="225"/>
      <c r="HB48" s="225"/>
      <c r="HC48" s="225"/>
      <c r="HD48" s="225"/>
      <c r="HE48" s="225"/>
      <c r="HF48" s="225"/>
      <c r="HG48" s="225"/>
      <c r="HH48" s="225"/>
      <c r="HI48" s="225"/>
      <c r="HJ48" s="225"/>
      <c r="HK48" s="225"/>
      <c r="HL48" s="225"/>
      <c r="HM48" s="225"/>
      <c r="HN48" s="225"/>
      <c r="HO48" s="225"/>
      <c r="HP48" s="225"/>
      <c r="HQ48" s="225"/>
      <c r="HR48" s="225"/>
      <c r="HS48" s="225"/>
      <c r="HT48" s="225"/>
      <c r="HU48" s="225"/>
      <c r="HV48" s="225"/>
      <c r="HW48" s="225"/>
      <c r="HX48" s="225"/>
      <c r="HY48" s="225"/>
      <c r="HZ48" s="225"/>
      <c r="IA48" s="225"/>
      <c r="IB48" s="225"/>
      <c r="IC48" s="225"/>
      <c r="ID48" s="225"/>
      <c r="IE48" s="225"/>
      <c r="IF48" s="225"/>
      <c r="IG48" s="225"/>
      <c r="IH48" s="225"/>
      <c r="II48" s="225"/>
      <c r="IJ48" s="225"/>
      <c r="IK48" s="225"/>
      <c r="IL48" s="225"/>
      <c r="IM48" s="225"/>
      <c r="IN48" s="225"/>
      <c r="IO48" s="225"/>
      <c r="IP48" s="225"/>
      <c r="IQ48" s="225"/>
      <c r="IR48" s="225"/>
      <c r="IS48" s="225"/>
      <c r="IT48" s="225"/>
      <c r="IU48" s="225"/>
      <c r="IV48" s="225"/>
      <c r="IW48" s="225"/>
    </row>
    <row r="49" spans="1:257" hidden="1" x14ac:dyDescent="0.25">
      <c r="A49" s="236" t="s">
        <v>0</v>
      </c>
      <c r="B49" s="550"/>
      <c r="C49" s="551"/>
      <c r="D49" s="552"/>
      <c r="E49" s="538"/>
      <c r="F49" s="540"/>
      <c r="G49" s="542"/>
      <c r="H49" s="544">
        <f>D49*E49*F49/12*G49</f>
        <v>0</v>
      </c>
      <c r="I49" s="546">
        <f>(D49*F49/12*G49)+(D49*E49*F49/12*G49)</f>
        <v>0</v>
      </c>
      <c r="K49" s="225"/>
      <c r="L49" s="225"/>
      <c r="M49" s="225"/>
      <c r="N49" s="246"/>
      <c r="O49" s="225"/>
      <c r="P49" s="247"/>
      <c r="Q49" s="247"/>
      <c r="R49" s="247"/>
      <c r="S49" s="247"/>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25"/>
      <c r="EA49" s="225"/>
      <c r="EB49" s="225"/>
      <c r="EC49" s="225"/>
      <c r="ED49" s="225"/>
      <c r="EE49" s="22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5"/>
      <c r="FE49" s="225"/>
      <c r="FF49" s="225"/>
      <c r="FG49" s="225"/>
      <c r="FH49" s="225"/>
      <c r="FI49" s="225"/>
      <c r="FJ49" s="225"/>
      <c r="FK49" s="225"/>
      <c r="FL49" s="225"/>
      <c r="FM49" s="225"/>
      <c r="FN49" s="225"/>
      <c r="FO49" s="225"/>
      <c r="FP49" s="225"/>
      <c r="FQ49" s="225"/>
      <c r="FR49" s="225"/>
      <c r="FS49" s="225"/>
      <c r="FT49" s="225"/>
      <c r="FU49" s="225"/>
      <c r="FV49" s="225"/>
      <c r="FW49" s="225"/>
      <c r="FX49" s="225"/>
      <c r="FY49" s="225"/>
      <c r="FZ49" s="225"/>
      <c r="GA49" s="225"/>
      <c r="GB49" s="225"/>
      <c r="GC49" s="225"/>
      <c r="GD49" s="225"/>
      <c r="GE49" s="225"/>
      <c r="GF49" s="225"/>
      <c r="GG49" s="225"/>
      <c r="GH49" s="225"/>
      <c r="GI49" s="225"/>
      <c r="GJ49" s="225"/>
      <c r="GK49" s="225"/>
      <c r="GL49" s="225"/>
      <c r="GM49" s="225"/>
      <c r="GN49" s="225"/>
      <c r="GO49" s="225"/>
      <c r="GP49" s="225"/>
      <c r="GQ49" s="225"/>
      <c r="GR49" s="225"/>
      <c r="GS49" s="225"/>
      <c r="GT49" s="225"/>
      <c r="GU49" s="225"/>
      <c r="GV49" s="225"/>
      <c r="GW49" s="225"/>
      <c r="GX49" s="225"/>
      <c r="GY49" s="225"/>
      <c r="GZ49" s="225"/>
      <c r="HA49" s="225"/>
      <c r="HB49" s="225"/>
      <c r="HC49" s="225"/>
      <c r="HD49" s="225"/>
      <c r="HE49" s="225"/>
      <c r="HF49" s="225"/>
      <c r="HG49" s="225"/>
      <c r="HH49" s="225"/>
      <c r="HI49" s="225"/>
      <c r="HJ49" s="225"/>
      <c r="HK49" s="225"/>
      <c r="HL49" s="225"/>
      <c r="HM49" s="225"/>
      <c r="HN49" s="225"/>
      <c r="HO49" s="225"/>
      <c r="HP49" s="225"/>
      <c r="HQ49" s="225"/>
      <c r="HR49" s="225"/>
      <c r="HS49" s="225"/>
      <c r="HT49" s="225"/>
      <c r="HU49" s="225"/>
      <c r="HV49" s="225"/>
      <c r="HW49" s="225"/>
      <c r="HX49" s="225"/>
      <c r="HY49" s="225"/>
      <c r="HZ49" s="225"/>
      <c r="IA49" s="225"/>
      <c r="IB49" s="225"/>
      <c r="IC49" s="225"/>
      <c r="ID49" s="225"/>
      <c r="IE49" s="225"/>
      <c r="IF49" s="225"/>
      <c r="IG49" s="225"/>
      <c r="IH49" s="225"/>
      <c r="II49" s="225"/>
      <c r="IJ49" s="225"/>
      <c r="IK49" s="225"/>
      <c r="IL49" s="225"/>
      <c r="IM49" s="225"/>
      <c r="IN49" s="225"/>
      <c r="IO49" s="225"/>
      <c r="IP49" s="225"/>
      <c r="IQ49" s="225"/>
      <c r="IR49" s="225"/>
      <c r="IS49" s="225"/>
      <c r="IT49" s="225"/>
      <c r="IU49" s="225"/>
      <c r="IV49" s="225"/>
      <c r="IW49" s="225"/>
    </row>
    <row r="50" spans="1:257" ht="37.35" hidden="1" customHeight="1" thickBot="1" x14ac:dyDescent="0.3">
      <c r="A50" s="240" t="s">
        <v>24</v>
      </c>
      <c r="B50" s="548"/>
      <c r="C50" s="549"/>
      <c r="D50" s="553"/>
      <c r="E50" s="539"/>
      <c r="F50" s="541"/>
      <c r="G50" s="543"/>
      <c r="H50" s="545"/>
      <c r="I50" s="547"/>
      <c r="J50" s="226"/>
      <c r="K50" s="225"/>
      <c r="L50" s="225"/>
      <c r="M50" s="225"/>
      <c r="N50" s="246"/>
      <c r="O50" s="225"/>
      <c r="P50" s="247"/>
      <c r="Q50" s="247"/>
      <c r="R50" s="247"/>
      <c r="S50" s="247"/>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c r="IR50" s="225"/>
      <c r="IS50" s="225"/>
      <c r="IT50" s="225"/>
      <c r="IU50" s="225"/>
      <c r="IV50" s="225"/>
      <c r="IW50" s="225"/>
    </row>
    <row r="51" spans="1:257" hidden="1" x14ac:dyDescent="0.25">
      <c r="A51" s="236" t="s">
        <v>0</v>
      </c>
      <c r="B51" s="550"/>
      <c r="C51" s="551"/>
      <c r="D51" s="552"/>
      <c r="E51" s="538"/>
      <c r="F51" s="540"/>
      <c r="G51" s="542"/>
      <c r="H51" s="544">
        <f>D51*E51*F51/12*G51</f>
        <v>0</v>
      </c>
      <c r="I51" s="546">
        <f>(D51*F51/12*G51)+(D51*E51*F51/12*G51)</f>
        <v>0</v>
      </c>
      <c r="K51" s="225"/>
      <c r="L51" s="225"/>
      <c r="M51" s="225"/>
      <c r="N51" s="246"/>
      <c r="O51" s="225"/>
      <c r="P51" s="247"/>
      <c r="Q51" s="247"/>
      <c r="R51" s="247"/>
      <c r="S51" s="247"/>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225"/>
      <c r="EK51" s="225"/>
      <c r="EL51" s="225"/>
      <c r="EM51" s="225"/>
      <c r="EN51" s="225"/>
      <c r="EO51" s="225"/>
      <c r="EP51" s="225"/>
      <c r="EQ51" s="225"/>
      <c r="ER51" s="225"/>
      <c r="ES51" s="225"/>
      <c r="ET51" s="225"/>
      <c r="EU51" s="225"/>
      <c r="EV51" s="225"/>
      <c r="EW51" s="225"/>
      <c r="EX51" s="225"/>
      <c r="EY51" s="225"/>
      <c r="EZ51" s="225"/>
      <c r="FA51" s="225"/>
      <c r="FB51" s="225"/>
      <c r="FC51" s="225"/>
      <c r="FD51" s="225"/>
      <c r="FE51" s="225"/>
      <c r="FF51" s="225"/>
      <c r="FG51" s="225"/>
      <c r="FH51" s="225"/>
      <c r="FI51" s="225"/>
      <c r="FJ51" s="225"/>
      <c r="FK51" s="225"/>
      <c r="FL51" s="225"/>
      <c r="FM51" s="225"/>
      <c r="FN51" s="225"/>
      <c r="FO51" s="225"/>
      <c r="FP51" s="225"/>
      <c r="FQ51" s="225"/>
      <c r="FR51" s="225"/>
      <c r="FS51" s="225"/>
      <c r="FT51" s="225"/>
      <c r="FU51" s="225"/>
      <c r="FV51" s="225"/>
      <c r="FW51" s="225"/>
      <c r="FX51" s="225"/>
      <c r="FY51" s="225"/>
      <c r="FZ51" s="225"/>
      <c r="GA51" s="225"/>
      <c r="GB51" s="225"/>
      <c r="GC51" s="225"/>
      <c r="GD51" s="225"/>
      <c r="GE51" s="225"/>
      <c r="GF51" s="225"/>
      <c r="GG51" s="225"/>
      <c r="GH51" s="225"/>
      <c r="GI51" s="225"/>
      <c r="GJ51" s="225"/>
      <c r="GK51" s="225"/>
      <c r="GL51" s="225"/>
      <c r="GM51" s="225"/>
      <c r="GN51" s="225"/>
      <c r="GO51" s="225"/>
      <c r="GP51" s="225"/>
      <c r="GQ51" s="225"/>
      <c r="GR51" s="225"/>
      <c r="GS51" s="225"/>
      <c r="GT51" s="225"/>
      <c r="GU51" s="225"/>
      <c r="GV51" s="225"/>
      <c r="GW51" s="225"/>
      <c r="GX51" s="225"/>
      <c r="GY51" s="225"/>
      <c r="GZ51" s="225"/>
      <c r="HA51" s="225"/>
      <c r="HB51" s="225"/>
      <c r="HC51" s="225"/>
      <c r="HD51" s="225"/>
      <c r="HE51" s="225"/>
      <c r="HF51" s="225"/>
      <c r="HG51" s="225"/>
      <c r="HH51" s="225"/>
      <c r="HI51" s="225"/>
      <c r="HJ51" s="225"/>
      <c r="HK51" s="225"/>
      <c r="HL51" s="225"/>
      <c r="HM51" s="225"/>
      <c r="HN51" s="225"/>
      <c r="HO51" s="225"/>
      <c r="HP51" s="225"/>
      <c r="HQ51" s="225"/>
      <c r="HR51" s="225"/>
      <c r="HS51" s="225"/>
      <c r="HT51" s="225"/>
      <c r="HU51" s="225"/>
      <c r="HV51" s="225"/>
      <c r="HW51" s="225"/>
      <c r="HX51" s="225"/>
      <c r="HY51" s="225"/>
      <c r="HZ51" s="225"/>
      <c r="IA51" s="225"/>
      <c r="IB51" s="225"/>
      <c r="IC51" s="225"/>
      <c r="ID51" s="225"/>
      <c r="IE51" s="225"/>
      <c r="IF51" s="225"/>
      <c r="IG51" s="225"/>
      <c r="IH51" s="225"/>
      <c r="II51" s="225"/>
      <c r="IJ51" s="225"/>
      <c r="IK51" s="225"/>
      <c r="IL51" s="225"/>
      <c r="IM51" s="225"/>
      <c r="IN51" s="225"/>
      <c r="IO51" s="225"/>
      <c r="IP51" s="225"/>
      <c r="IQ51" s="225"/>
      <c r="IR51" s="225"/>
      <c r="IS51" s="225"/>
      <c r="IT51" s="225"/>
      <c r="IU51" s="225"/>
      <c r="IV51" s="225"/>
      <c r="IW51" s="225"/>
    </row>
    <row r="52" spans="1:257" ht="37.35" hidden="1" customHeight="1" thickBot="1" x14ac:dyDescent="0.3">
      <c r="A52" s="240" t="s">
        <v>24</v>
      </c>
      <c r="B52" s="548"/>
      <c r="C52" s="549"/>
      <c r="D52" s="553"/>
      <c r="E52" s="539"/>
      <c r="F52" s="541"/>
      <c r="G52" s="543"/>
      <c r="H52" s="545"/>
      <c r="I52" s="547"/>
      <c r="J52" s="226"/>
      <c r="K52" s="225"/>
      <c r="L52" s="225"/>
      <c r="M52" s="225"/>
      <c r="N52" s="246"/>
      <c r="O52" s="225"/>
      <c r="P52" s="247"/>
      <c r="Q52" s="247"/>
      <c r="R52" s="247"/>
      <c r="S52" s="247"/>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5"/>
      <c r="DW52" s="225"/>
      <c r="DX52" s="225"/>
      <c r="DY52" s="225"/>
      <c r="DZ52" s="225"/>
      <c r="EA52" s="225"/>
      <c r="EB52" s="225"/>
      <c r="EC52" s="225"/>
      <c r="ED52" s="225"/>
      <c r="EE52" s="225"/>
      <c r="EF52" s="225"/>
      <c r="EG52" s="225"/>
      <c r="EH52" s="225"/>
      <c r="EI52" s="225"/>
      <c r="EJ52" s="225"/>
      <c r="EK52" s="225"/>
      <c r="EL52" s="225"/>
      <c r="EM52" s="225"/>
      <c r="EN52" s="225"/>
      <c r="EO52" s="225"/>
      <c r="EP52" s="225"/>
      <c r="EQ52" s="225"/>
      <c r="ER52" s="225"/>
      <c r="ES52" s="225"/>
      <c r="ET52" s="225"/>
      <c r="EU52" s="225"/>
      <c r="EV52" s="225"/>
      <c r="EW52" s="225"/>
      <c r="EX52" s="225"/>
      <c r="EY52" s="225"/>
      <c r="EZ52" s="225"/>
      <c r="FA52" s="225"/>
      <c r="FB52" s="225"/>
      <c r="FC52" s="225"/>
      <c r="FD52" s="225"/>
      <c r="FE52" s="225"/>
      <c r="FF52" s="225"/>
      <c r="FG52" s="225"/>
      <c r="FH52" s="225"/>
      <c r="FI52" s="225"/>
      <c r="FJ52" s="225"/>
      <c r="FK52" s="225"/>
      <c r="FL52" s="225"/>
      <c r="FM52" s="225"/>
      <c r="FN52" s="225"/>
      <c r="FO52" s="225"/>
      <c r="FP52" s="225"/>
      <c r="FQ52" s="225"/>
      <c r="FR52" s="225"/>
      <c r="FS52" s="225"/>
      <c r="FT52" s="225"/>
      <c r="FU52" s="225"/>
      <c r="FV52" s="225"/>
      <c r="FW52" s="225"/>
      <c r="FX52" s="225"/>
      <c r="FY52" s="225"/>
      <c r="FZ52" s="225"/>
      <c r="GA52" s="225"/>
      <c r="GB52" s="225"/>
      <c r="GC52" s="225"/>
      <c r="GD52" s="225"/>
      <c r="GE52" s="225"/>
      <c r="GF52" s="225"/>
      <c r="GG52" s="225"/>
      <c r="GH52" s="225"/>
      <c r="GI52" s="225"/>
      <c r="GJ52" s="225"/>
      <c r="GK52" s="225"/>
      <c r="GL52" s="225"/>
      <c r="GM52" s="225"/>
      <c r="GN52" s="225"/>
      <c r="GO52" s="225"/>
      <c r="GP52" s="225"/>
      <c r="GQ52" s="225"/>
      <c r="GR52" s="225"/>
      <c r="GS52" s="225"/>
      <c r="GT52" s="225"/>
      <c r="GU52" s="225"/>
      <c r="GV52" s="225"/>
      <c r="GW52" s="225"/>
      <c r="GX52" s="225"/>
      <c r="GY52" s="225"/>
      <c r="GZ52" s="225"/>
      <c r="HA52" s="225"/>
      <c r="HB52" s="225"/>
      <c r="HC52" s="225"/>
      <c r="HD52" s="225"/>
      <c r="HE52" s="225"/>
      <c r="HF52" s="225"/>
      <c r="HG52" s="225"/>
      <c r="HH52" s="225"/>
      <c r="HI52" s="225"/>
      <c r="HJ52" s="225"/>
      <c r="HK52" s="225"/>
      <c r="HL52" s="225"/>
      <c r="HM52" s="225"/>
      <c r="HN52" s="225"/>
      <c r="HO52" s="225"/>
      <c r="HP52" s="225"/>
      <c r="HQ52" s="225"/>
      <c r="HR52" s="225"/>
      <c r="HS52" s="225"/>
      <c r="HT52" s="225"/>
      <c r="HU52" s="225"/>
      <c r="HV52" s="225"/>
      <c r="HW52" s="225"/>
      <c r="HX52" s="225"/>
      <c r="HY52" s="225"/>
      <c r="HZ52" s="225"/>
      <c r="IA52" s="225"/>
      <c r="IB52" s="225"/>
      <c r="IC52" s="225"/>
      <c r="ID52" s="225"/>
      <c r="IE52" s="225"/>
      <c r="IF52" s="225"/>
      <c r="IG52" s="225"/>
      <c r="IH52" s="225"/>
      <c r="II52" s="225"/>
      <c r="IJ52" s="225"/>
      <c r="IK52" s="225"/>
      <c r="IL52" s="225"/>
      <c r="IM52" s="225"/>
      <c r="IN52" s="225"/>
      <c r="IO52" s="225"/>
      <c r="IP52" s="225"/>
      <c r="IQ52" s="225"/>
      <c r="IR52" s="225"/>
      <c r="IS52" s="225"/>
      <c r="IT52" s="225"/>
      <c r="IU52" s="225"/>
      <c r="IV52" s="225"/>
      <c r="IW52" s="225"/>
    </row>
    <row r="53" spans="1:257" hidden="1" x14ac:dyDescent="0.25">
      <c r="A53" s="236" t="s">
        <v>0</v>
      </c>
      <c r="B53" s="550"/>
      <c r="C53" s="551"/>
      <c r="D53" s="552"/>
      <c r="E53" s="538"/>
      <c r="F53" s="540"/>
      <c r="G53" s="542"/>
      <c r="H53" s="544">
        <f>D53*E53*F53/12*G53</f>
        <v>0</v>
      </c>
      <c r="I53" s="546">
        <f>(D53*F53/12*G53)+(D53*E53*F53/12*G53)</f>
        <v>0</v>
      </c>
      <c r="K53" s="225"/>
      <c r="L53" s="225"/>
      <c r="M53" s="225"/>
      <c r="N53" s="246"/>
      <c r="O53" s="225"/>
      <c r="P53" s="247"/>
      <c r="Q53" s="247"/>
      <c r="R53" s="247"/>
      <c r="S53" s="247"/>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c r="EJ53" s="225"/>
      <c r="EK53" s="225"/>
      <c r="EL53" s="225"/>
      <c r="EM53" s="225"/>
      <c r="EN53" s="225"/>
      <c r="EO53" s="225"/>
      <c r="EP53" s="225"/>
      <c r="EQ53" s="225"/>
      <c r="ER53" s="225"/>
      <c r="ES53" s="225"/>
      <c r="ET53" s="225"/>
      <c r="EU53" s="225"/>
      <c r="EV53" s="225"/>
      <c r="EW53" s="225"/>
      <c r="EX53" s="225"/>
      <c r="EY53" s="225"/>
      <c r="EZ53" s="225"/>
      <c r="FA53" s="225"/>
      <c r="FB53" s="225"/>
      <c r="FC53" s="225"/>
      <c r="FD53" s="225"/>
      <c r="FE53" s="225"/>
      <c r="FF53" s="225"/>
      <c r="FG53" s="225"/>
      <c r="FH53" s="225"/>
      <c r="FI53" s="225"/>
      <c r="FJ53" s="225"/>
      <c r="FK53" s="225"/>
      <c r="FL53" s="225"/>
      <c r="FM53" s="225"/>
      <c r="FN53" s="225"/>
      <c r="FO53" s="225"/>
      <c r="FP53" s="225"/>
      <c r="FQ53" s="225"/>
      <c r="FR53" s="225"/>
      <c r="FS53" s="225"/>
      <c r="FT53" s="225"/>
      <c r="FU53" s="225"/>
      <c r="FV53" s="225"/>
      <c r="FW53" s="225"/>
      <c r="FX53" s="225"/>
      <c r="FY53" s="225"/>
      <c r="FZ53" s="225"/>
      <c r="GA53" s="225"/>
      <c r="GB53" s="225"/>
      <c r="GC53" s="225"/>
      <c r="GD53" s="225"/>
      <c r="GE53" s="225"/>
      <c r="GF53" s="225"/>
      <c r="GG53" s="225"/>
      <c r="GH53" s="225"/>
      <c r="GI53" s="225"/>
      <c r="GJ53" s="225"/>
      <c r="GK53" s="225"/>
      <c r="GL53" s="225"/>
      <c r="GM53" s="225"/>
      <c r="GN53" s="225"/>
      <c r="GO53" s="225"/>
      <c r="GP53" s="225"/>
      <c r="GQ53" s="225"/>
      <c r="GR53" s="225"/>
      <c r="GS53" s="225"/>
      <c r="GT53" s="225"/>
      <c r="GU53" s="225"/>
      <c r="GV53" s="225"/>
      <c r="GW53" s="225"/>
      <c r="GX53" s="225"/>
      <c r="GY53" s="225"/>
      <c r="GZ53" s="225"/>
      <c r="HA53" s="225"/>
      <c r="HB53" s="225"/>
      <c r="HC53" s="225"/>
      <c r="HD53" s="225"/>
      <c r="HE53" s="225"/>
      <c r="HF53" s="225"/>
      <c r="HG53" s="225"/>
      <c r="HH53" s="225"/>
      <c r="HI53" s="225"/>
      <c r="HJ53" s="225"/>
      <c r="HK53" s="225"/>
      <c r="HL53" s="225"/>
      <c r="HM53" s="225"/>
      <c r="HN53" s="225"/>
      <c r="HO53" s="225"/>
      <c r="HP53" s="225"/>
      <c r="HQ53" s="225"/>
      <c r="HR53" s="225"/>
      <c r="HS53" s="225"/>
      <c r="HT53" s="225"/>
      <c r="HU53" s="225"/>
      <c r="HV53" s="225"/>
      <c r="HW53" s="225"/>
      <c r="HX53" s="225"/>
      <c r="HY53" s="225"/>
      <c r="HZ53" s="225"/>
      <c r="IA53" s="225"/>
      <c r="IB53" s="225"/>
      <c r="IC53" s="225"/>
      <c r="ID53" s="225"/>
      <c r="IE53" s="225"/>
      <c r="IF53" s="225"/>
      <c r="IG53" s="225"/>
      <c r="IH53" s="225"/>
      <c r="II53" s="225"/>
      <c r="IJ53" s="225"/>
      <c r="IK53" s="225"/>
      <c r="IL53" s="225"/>
      <c r="IM53" s="225"/>
      <c r="IN53" s="225"/>
      <c r="IO53" s="225"/>
      <c r="IP53" s="225"/>
      <c r="IQ53" s="225"/>
      <c r="IR53" s="225"/>
      <c r="IS53" s="225"/>
      <c r="IT53" s="225"/>
      <c r="IU53" s="225"/>
      <c r="IV53" s="225"/>
      <c r="IW53" s="225"/>
    </row>
    <row r="54" spans="1:257" ht="37.35" hidden="1" customHeight="1" thickBot="1" x14ac:dyDescent="0.3">
      <c r="A54" s="240" t="s">
        <v>24</v>
      </c>
      <c r="B54" s="548"/>
      <c r="C54" s="549"/>
      <c r="D54" s="553"/>
      <c r="E54" s="539"/>
      <c r="F54" s="541"/>
      <c r="G54" s="543"/>
      <c r="H54" s="545"/>
      <c r="I54" s="547"/>
      <c r="J54" s="226"/>
      <c r="K54" s="225"/>
      <c r="L54" s="225"/>
      <c r="M54" s="225"/>
      <c r="N54" s="246"/>
      <c r="O54" s="225"/>
      <c r="P54" s="247"/>
      <c r="Q54" s="247"/>
      <c r="R54" s="247"/>
      <c r="S54" s="247"/>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25"/>
      <c r="EH54" s="225"/>
      <c r="EI54" s="225"/>
      <c r="EJ54" s="225"/>
      <c r="EK54" s="225"/>
      <c r="EL54" s="225"/>
      <c r="EM54" s="225"/>
      <c r="EN54" s="225"/>
      <c r="EO54" s="225"/>
      <c r="EP54" s="225"/>
      <c r="EQ54" s="225"/>
      <c r="ER54" s="225"/>
      <c r="ES54" s="225"/>
      <c r="ET54" s="225"/>
      <c r="EU54" s="225"/>
      <c r="EV54" s="225"/>
      <c r="EW54" s="225"/>
      <c r="EX54" s="225"/>
      <c r="EY54" s="225"/>
      <c r="EZ54" s="225"/>
      <c r="FA54" s="225"/>
      <c r="FB54" s="225"/>
      <c r="FC54" s="225"/>
      <c r="FD54" s="225"/>
      <c r="FE54" s="225"/>
      <c r="FF54" s="225"/>
      <c r="FG54" s="225"/>
      <c r="FH54" s="225"/>
      <c r="FI54" s="225"/>
      <c r="FJ54" s="225"/>
      <c r="FK54" s="225"/>
      <c r="FL54" s="225"/>
      <c r="FM54" s="225"/>
      <c r="FN54" s="225"/>
      <c r="FO54" s="225"/>
      <c r="FP54" s="225"/>
      <c r="FQ54" s="225"/>
      <c r="FR54" s="225"/>
      <c r="FS54" s="225"/>
      <c r="FT54" s="225"/>
      <c r="FU54" s="225"/>
      <c r="FV54" s="225"/>
      <c r="FW54" s="225"/>
      <c r="FX54" s="225"/>
      <c r="FY54" s="225"/>
      <c r="FZ54" s="225"/>
      <c r="GA54" s="225"/>
      <c r="GB54" s="225"/>
      <c r="GC54" s="225"/>
      <c r="GD54" s="225"/>
      <c r="GE54" s="225"/>
      <c r="GF54" s="225"/>
      <c r="GG54" s="225"/>
      <c r="GH54" s="225"/>
      <c r="GI54" s="225"/>
      <c r="GJ54" s="225"/>
      <c r="GK54" s="225"/>
      <c r="GL54" s="225"/>
      <c r="GM54" s="225"/>
      <c r="GN54" s="225"/>
      <c r="GO54" s="225"/>
      <c r="GP54" s="225"/>
      <c r="GQ54" s="225"/>
      <c r="GR54" s="225"/>
      <c r="GS54" s="225"/>
      <c r="GT54" s="225"/>
      <c r="GU54" s="225"/>
      <c r="GV54" s="225"/>
      <c r="GW54" s="225"/>
      <c r="GX54" s="225"/>
      <c r="GY54" s="225"/>
      <c r="GZ54" s="225"/>
      <c r="HA54" s="225"/>
      <c r="HB54" s="225"/>
      <c r="HC54" s="225"/>
      <c r="HD54" s="225"/>
      <c r="HE54" s="225"/>
      <c r="HF54" s="225"/>
      <c r="HG54" s="225"/>
      <c r="HH54" s="225"/>
      <c r="HI54" s="225"/>
      <c r="HJ54" s="225"/>
      <c r="HK54" s="225"/>
      <c r="HL54" s="225"/>
      <c r="HM54" s="225"/>
      <c r="HN54" s="225"/>
      <c r="HO54" s="225"/>
      <c r="HP54" s="225"/>
      <c r="HQ54" s="225"/>
      <c r="HR54" s="225"/>
      <c r="HS54" s="225"/>
      <c r="HT54" s="225"/>
      <c r="HU54" s="225"/>
      <c r="HV54" s="225"/>
      <c r="HW54" s="225"/>
      <c r="HX54" s="225"/>
      <c r="HY54" s="225"/>
      <c r="HZ54" s="225"/>
      <c r="IA54" s="225"/>
      <c r="IB54" s="225"/>
      <c r="IC54" s="225"/>
      <c r="ID54" s="225"/>
      <c r="IE54" s="225"/>
      <c r="IF54" s="225"/>
      <c r="IG54" s="225"/>
      <c r="IH54" s="225"/>
      <c r="II54" s="225"/>
      <c r="IJ54" s="225"/>
      <c r="IK54" s="225"/>
      <c r="IL54" s="225"/>
      <c r="IM54" s="225"/>
      <c r="IN54" s="225"/>
      <c r="IO54" s="225"/>
      <c r="IP54" s="225"/>
      <c r="IQ54" s="225"/>
      <c r="IR54" s="225"/>
      <c r="IS54" s="225"/>
      <c r="IT54" s="225"/>
      <c r="IU54" s="225"/>
      <c r="IV54" s="225"/>
      <c r="IW54" s="225"/>
    </row>
    <row r="55" spans="1:257" hidden="1" x14ac:dyDescent="0.25">
      <c r="A55" s="236" t="s">
        <v>0</v>
      </c>
      <c r="B55" s="550"/>
      <c r="C55" s="551"/>
      <c r="D55" s="552"/>
      <c r="E55" s="538"/>
      <c r="F55" s="540"/>
      <c r="G55" s="542"/>
      <c r="H55" s="544">
        <f>D55*E55*F55/12*G55</f>
        <v>0</v>
      </c>
      <c r="I55" s="546">
        <f>(D55*F55/12*G55)+(D55*E55*F55/12*G55)</f>
        <v>0</v>
      </c>
      <c r="K55" s="225"/>
      <c r="L55" s="225"/>
      <c r="M55" s="225"/>
      <c r="N55" s="246"/>
      <c r="O55" s="225"/>
      <c r="P55" s="247"/>
      <c r="Q55" s="247"/>
      <c r="R55" s="247"/>
      <c r="S55" s="247"/>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225"/>
      <c r="BY55" s="225"/>
      <c r="BZ55" s="225"/>
      <c r="CA55" s="225"/>
      <c r="CB55" s="225"/>
      <c r="CC55" s="225"/>
      <c r="CD55" s="225"/>
      <c r="CE55" s="225"/>
      <c r="CF55" s="225"/>
      <c r="CG55" s="225"/>
      <c r="CH55" s="225"/>
      <c r="CI55" s="22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c r="DG55" s="225"/>
      <c r="DH55" s="225"/>
      <c r="DI55" s="225"/>
      <c r="DJ55" s="225"/>
      <c r="DK55" s="225"/>
      <c r="DL55" s="225"/>
      <c r="DM55" s="225"/>
      <c r="DN55" s="225"/>
      <c r="DO55" s="225"/>
      <c r="DP55" s="225"/>
      <c r="DQ55" s="225"/>
      <c r="DR55" s="225"/>
      <c r="DS55" s="225"/>
      <c r="DT55" s="225"/>
      <c r="DU55" s="225"/>
      <c r="DV55" s="225"/>
      <c r="DW55" s="225"/>
      <c r="DX55" s="225"/>
      <c r="DY55" s="225"/>
      <c r="DZ55" s="225"/>
      <c r="EA55" s="225"/>
      <c r="EB55" s="225"/>
      <c r="EC55" s="225"/>
      <c r="ED55" s="225"/>
      <c r="EE55" s="225"/>
      <c r="EF55" s="225"/>
      <c r="EG55" s="225"/>
      <c r="EH55" s="225"/>
      <c r="EI55" s="225"/>
      <c r="EJ55" s="225"/>
      <c r="EK55" s="225"/>
      <c r="EL55" s="225"/>
      <c r="EM55" s="225"/>
      <c r="EN55" s="225"/>
      <c r="EO55" s="225"/>
      <c r="EP55" s="225"/>
      <c r="EQ55" s="225"/>
      <c r="ER55" s="225"/>
      <c r="ES55" s="225"/>
      <c r="ET55" s="225"/>
      <c r="EU55" s="225"/>
      <c r="EV55" s="225"/>
      <c r="EW55" s="225"/>
      <c r="EX55" s="225"/>
      <c r="EY55" s="225"/>
      <c r="EZ55" s="225"/>
      <c r="FA55" s="225"/>
      <c r="FB55" s="225"/>
      <c r="FC55" s="225"/>
      <c r="FD55" s="225"/>
      <c r="FE55" s="225"/>
      <c r="FF55" s="225"/>
      <c r="FG55" s="225"/>
      <c r="FH55" s="225"/>
      <c r="FI55" s="225"/>
      <c r="FJ55" s="225"/>
      <c r="FK55" s="225"/>
      <c r="FL55" s="225"/>
      <c r="FM55" s="225"/>
      <c r="FN55" s="225"/>
      <c r="FO55" s="225"/>
      <c r="FP55" s="225"/>
      <c r="FQ55" s="225"/>
      <c r="FR55" s="225"/>
      <c r="FS55" s="225"/>
      <c r="FT55" s="225"/>
      <c r="FU55" s="225"/>
      <c r="FV55" s="225"/>
      <c r="FW55" s="225"/>
      <c r="FX55" s="225"/>
      <c r="FY55" s="225"/>
      <c r="FZ55" s="225"/>
      <c r="GA55" s="225"/>
      <c r="GB55" s="225"/>
      <c r="GC55" s="225"/>
      <c r="GD55" s="225"/>
      <c r="GE55" s="225"/>
      <c r="GF55" s="225"/>
      <c r="GG55" s="225"/>
      <c r="GH55" s="225"/>
      <c r="GI55" s="225"/>
      <c r="GJ55" s="225"/>
      <c r="GK55" s="225"/>
      <c r="GL55" s="225"/>
      <c r="GM55" s="225"/>
      <c r="GN55" s="225"/>
      <c r="GO55" s="225"/>
      <c r="GP55" s="225"/>
      <c r="GQ55" s="225"/>
      <c r="GR55" s="225"/>
      <c r="GS55" s="225"/>
      <c r="GT55" s="225"/>
      <c r="GU55" s="225"/>
      <c r="GV55" s="225"/>
      <c r="GW55" s="225"/>
      <c r="GX55" s="225"/>
      <c r="GY55" s="225"/>
      <c r="GZ55" s="225"/>
      <c r="HA55" s="225"/>
      <c r="HB55" s="225"/>
      <c r="HC55" s="225"/>
      <c r="HD55" s="225"/>
      <c r="HE55" s="225"/>
      <c r="HF55" s="225"/>
      <c r="HG55" s="225"/>
      <c r="HH55" s="225"/>
      <c r="HI55" s="225"/>
      <c r="HJ55" s="225"/>
      <c r="HK55" s="225"/>
      <c r="HL55" s="225"/>
      <c r="HM55" s="225"/>
      <c r="HN55" s="225"/>
      <c r="HO55" s="225"/>
      <c r="HP55" s="225"/>
      <c r="HQ55" s="225"/>
      <c r="HR55" s="225"/>
      <c r="HS55" s="225"/>
      <c r="HT55" s="225"/>
      <c r="HU55" s="225"/>
      <c r="HV55" s="225"/>
      <c r="HW55" s="225"/>
      <c r="HX55" s="225"/>
      <c r="HY55" s="225"/>
      <c r="HZ55" s="225"/>
      <c r="IA55" s="225"/>
      <c r="IB55" s="225"/>
      <c r="IC55" s="225"/>
      <c r="ID55" s="225"/>
      <c r="IE55" s="225"/>
      <c r="IF55" s="225"/>
      <c r="IG55" s="225"/>
      <c r="IH55" s="225"/>
      <c r="II55" s="225"/>
      <c r="IJ55" s="225"/>
      <c r="IK55" s="225"/>
      <c r="IL55" s="225"/>
      <c r="IM55" s="225"/>
      <c r="IN55" s="225"/>
      <c r="IO55" s="225"/>
      <c r="IP55" s="225"/>
      <c r="IQ55" s="225"/>
      <c r="IR55" s="225"/>
      <c r="IS55" s="225"/>
      <c r="IT55" s="225"/>
      <c r="IU55" s="225"/>
      <c r="IV55" s="225"/>
      <c r="IW55" s="225"/>
    </row>
    <row r="56" spans="1:257" ht="37.35" hidden="1" customHeight="1" thickBot="1" x14ac:dyDescent="0.3">
      <c r="A56" s="240" t="s">
        <v>24</v>
      </c>
      <c r="B56" s="548"/>
      <c r="C56" s="549"/>
      <c r="D56" s="553"/>
      <c r="E56" s="539"/>
      <c r="F56" s="541"/>
      <c r="G56" s="543"/>
      <c r="H56" s="545"/>
      <c r="I56" s="547"/>
      <c r="J56" s="226"/>
      <c r="K56" s="225"/>
      <c r="L56" s="225"/>
      <c r="M56" s="225"/>
      <c r="N56" s="246"/>
      <c r="O56" s="225"/>
      <c r="P56" s="247"/>
      <c r="Q56" s="247"/>
      <c r="R56" s="247"/>
      <c r="S56" s="247"/>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5"/>
      <c r="BR56" s="225"/>
      <c r="BS56" s="225"/>
      <c r="BT56" s="225"/>
      <c r="BU56" s="225"/>
      <c r="BV56" s="225"/>
      <c r="BW56" s="225"/>
      <c r="BX56" s="225"/>
      <c r="BY56" s="225"/>
      <c r="BZ56" s="225"/>
      <c r="CA56" s="225"/>
      <c r="CB56" s="225"/>
      <c r="CC56" s="225"/>
      <c r="CD56" s="225"/>
      <c r="CE56" s="225"/>
      <c r="CF56" s="225"/>
      <c r="CG56" s="225"/>
      <c r="CH56" s="225"/>
      <c r="CI56" s="22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c r="DG56" s="225"/>
      <c r="DH56" s="225"/>
      <c r="DI56" s="225"/>
      <c r="DJ56" s="225"/>
      <c r="DK56" s="225"/>
      <c r="DL56" s="225"/>
      <c r="DM56" s="225"/>
      <c r="DN56" s="225"/>
      <c r="DO56" s="225"/>
      <c r="DP56" s="225"/>
      <c r="DQ56" s="225"/>
      <c r="DR56" s="225"/>
      <c r="DS56" s="225"/>
      <c r="DT56" s="225"/>
      <c r="DU56" s="225"/>
      <c r="DV56" s="225"/>
      <c r="DW56" s="225"/>
      <c r="DX56" s="225"/>
      <c r="DY56" s="225"/>
      <c r="DZ56" s="225"/>
      <c r="EA56" s="225"/>
      <c r="EB56" s="225"/>
      <c r="EC56" s="225"/>
      <c r="ED56" s="225"/>
      <c r="EE56" s="225"/>
      <c r="EF56" s="225"/>
      <c r="EG56" s="225"/>
      <c r="EH56" s="225"/>
      <c r="EI56" s="225"/>
      <c r="EJ56" s="225"/>
      <c r="EK56" s="225"/>
      <c r="EL56" s="225"/>
      <c r="EM56" s="225"/>
      <c r="EN56" s="225"/>
      <c r="EO56" s="225"/>
      <c r="EP56" s="225"/>
      <c r="EQ56" s="225"/>
      <c r="ER56" s="225"/>
      <c r="ES56" s="225"/>
      <c r="ET56" s="225"/>
      <c r="EU56" s="225"/>
      <c r="EV56" s="225"/>
      <c r="EW56" s="225"/>
      <c r="EX56" s="225"/>
      <c r="EY56" s="225"/>
      <c r="EZ56" s="225"/>
      <c r="FA56" s="225"/>
      <c r="FB56" s="225"/>
      <c r="FC56" s="225"/>
      <c r="FD56" s="225"/>
      <c r="FE56" s="225"/>
      <c r="FF56" s="225"/>
      <c r="FG56" s="225"/>
      <c r="FH56" s="225"/>
      <c r="FI56" s="225"/>
      <c r="FJ56" s="225"/>
      <c r="FK56" s="225"/>
      <c r="FL56" s="225"/>
      <c r="FM56" s="225"/>
      <c r="FN56" s="225"/>
      <c r="FO56" s="225"/>
      <c r="FP56" s="225"/>
      <c r="FQ56" s="225"/>
      <c r="FR56" s="225"/>
      <c r="FS56" s="225"/>
      <c r="FT56" s="225"/>
      <c r="FU56" s="225"/>
      <c r="FV56" s="225"/>
      <c r="FW56" s="225"/>
      <c r="FX56" s="225"/>
      <c r="FY56" s="225"/>
      <c r="FZ56" s="225"/>
      <c r="GA56" s="225"/>
      <c r="GB56" s="225"/>
      <c r="GC56" s="225"/>
      <c r="GD56" s="225"/>
      <c r="GE56" s="225"/>
      <c r="GF56" s="225"/>
      <c r="GG56" s="225"/>
      <c r="GH56" s="225"/>
      <c r="GI56" s="225"/>
      <c r="GJ56" s="225"/>
      <c r="GK56" s="225"/>
      <c r="GL56" s="225"/>
      <c r="GM56" s="225"/>
      <c r="GN56" s="225"/>
      <c r="GO56" s="225"/>
      <c r="GP56" s="225"/>
      <c r="GQ56" s="225"/>
      <c r="GR56" s="225"/>
      <c r="GS56" s="225"/>
      <c r="GT56" s="225"/>
      <c r="GU56" s="225"/>
      <c r="GV56" s="225"/>
      <c r="GW56" s="225"/>
      <c r="GX56" s="225"/>
      <c r="GY56" s="225"/>
      <c r="GZ56" s="225"/>
      <c r="HA56" s="225"/>
      <c r="HB56" s="225"/>
      <c r="HC56" s="225"/>
      <c r="HD56" s="225"/>
      <c r="HE56" s="225"/>
      <c r="HF56" s="225"/>
      <c r="HG56" s="225"/>
      <c r="HH56" s="225"/>
      <c r="HI56" s="225"/>
      <c r="HJ56" s="225"/>
      <c r="HK56" s="225"/>
      <c r="HL56" s="225"/>
      <c r="HM56" s="225"/>
      <c r="HN56" s="225"/>
      <c r="HO56" s="225"/>
      <c r="HP56" s="225"/>
      <c r="HQ56" s="225"/>
      <c r="HR56" s="225"/>
      <c r="HS56" s="225"/>
      <c r="HT56" s="225"/>
      <c r="HU56" s="225"/>
      <c r="HV56" s="225"/>
      <c r="HW56" s="225"/>
      <c r="HX56" s="225"/>
      <c r="HY56" s="225"/>
      <c r="HZ56" s="225"/>
      <c r="IA56" s="225"/>
      <c r="IB56" s="225"/>
      <c r="IC56" s="225"/>
      <c r="ID56" s="225"/>
      <c r="IE56" s="225"/>
      <c r="IF56" s="225"/>
      <c r="IG56" s="225"/>
      <c r="IH56" s="225"/>
      <c r="II56" s="225"/>
      <c r="IJ56" s="225"/>
      <c r="IK56" s="225"/>
      <c r="IL56" s="225"/>
      <c r="IM56" s="225"/>
      <c r="IN56" s="225"/>
      <c r="IO56" s="225"/>
      <c r="IP56" s="225"/>
      <c r="IQ56" s="225"/>
      <c r="IR56" s="225"/>
      <c r="IS56" s="225"/>
      <c r="IT56" s="225"/>
      <c r="IU56" s="225"/>
      <c r="IV56" s="225"/>
      <c r="IW56" s="225"/>
    </row>
    <row r="57" spans="1:257" ht="15" customHeight="1" thickBot="1" x14ac:dyDescent="0.3">
      <c r="A57" s="562"/>
      <c r="B57" s="562"/>
      <c r="C57" s="562"/>
      <c r="D57" s="562"/>
      <c r="E57" s="562"/>
      <c r="F57" s="562"/>
      <c r="G57" s="562"/>
      <c r="H57" s="562"/>
      <c r="I57" s="562"/>
      <c r="J57" s="226"/>
      <c r="K57" s="225"/>
      <c r="L57" s="225"/>
      <c r="M57" s="225"/>
      <c r="N57" s="246"/>
      <c r="O57" s="225"/>
      <c r="P57" s="247"/>
      <c r="Q57" s="247"/>
      <c r="R57" s="247"/>
      <c r="S57" s="247"/>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5"/>
      <c r="DW57" s="225"/>
      <c r="DX57" s="225"/>
      <c r="DY57" s="225"/>
      <c r="DZ57" s="225"/>
      <c r="EA57" s="225"/>
      <c r="EB57" s="225"/>
      <c r="EC57" s="225"/>
      <c r="ED57" s="225"/>
      <c r="EE57" s="225"/>
      <c r="EF57" s="225"/>
      <c r="EG57" s="225"/>
      <c r="EH57" s="225"/>
      <c r="EI57" s="225"/>
      <c r="EJ57" s="225"/>
      <c r="EK57" s="225"/>
      <c r="EL57" s="225"/>
      <c r="EM57" s="225"/>
      <c r="EN57" s="225"/>
      <c r="EO57" s="225"/>
      <c r="EP57" s="225"/>
      <c r="EQ57" s="225"/>
      <c r="ER57" s="225"/>
      <c r="ES57" s="225"/>
      <c r="ET57" s="225"/>
      <c r="EU57" s="225"/>
      <c r="EV57" s="225"/>
      <c r="EW57" s="225"/>
      <c r="EX57" s="225"/>
      <c r="EY57" s="225"/>
      <c r="EZ57" s="225"/>
      <c r="FA57" s="225"/>
      <c r="FB57" s="225"/>
      <c r="FC57" s="225"/>
      <c r="FD57" s="225"/>
      <c r="FE57" s="225"/>
      <c r="FF57" s="225"/>
      <c r="FG57" s="225"/>
      <c r="FH57" s="225"/>
      <c r="FI57" s="225"/>
      <c r="FJ57" s="225"/>
      <c r="FK57" s="225"/>
      <c r="FL57" s="225"/>
      <c r="FM57" s="225"/>
      <c r="FN57" s="225"/>
      <c r="FO57" s="225"/>
      <c r="FP57" s="225"/>
      <c r="FQ57" s="225"/>
      <c r="FR57" s="225"/>
      <c r="FS57" s="225"/>
      <c r="FT57" s="225"/>
      <c r="FU57" s="225"/>
      <c r="FV57" s="225"/>
      <c r="FW57" s="225"/>
      <c r="FX57" s="225"/>
      <c r="FY57" s="225"/>
      <c r="FZ57" s="225"/>
      <c r="GA57" s="225"/>
      <c r="GB57" s="225"/>
      <c r="GC57" s="225"/>
      <c r="GD57" s="225"/>
      <c r="GE57" s="225"/>
      <c r="GF57" s="225"/>
      <c r="GG57" s="225"/>
      <c r="GH57" s="225"/>
      <c r="GI57" s="225"/>
      <c r="GJ57" s="225"/>
      <c r="GK57" s="225"/>
      <c r="GL57" s="225"/>
      <c r="GM57" s="225"/>
      <c r="GN57" s="225"/>
      <c r="GO57" s="225"/>
      <c r="GP57" s="225"/>
      <c r="GQ57" s="225"/>
      <c r="GR57" s="225"/>
      <c r="GS57" s="225"/>
      <c r="GT57" s="225"/>
      <c r="GU57" s="225"/>
      <c r="GV57" s="225"/>
      <c r="GW57" s="225"/>
      <c r="GX57" s="225"/>
      <c r="GY57" s="225"/>
      <c r="GZ57" s="225"/>
      <c r="HA57" s="225"/>
      <c r="HB57" s="225"/>
      <c r="HC57" s="225"/>
      <c r="HD57" s="225"/>
      <c r="HE57" s="225"/>
      <c r="HF57" s="225"/>
      <c r="HG57" s="225"/>
      <c r="HH57" s="225"/>
      <c r="HI57" s="225"/>
      <c r="HJ57" s="225"/>
      <c r="HK57" s="225"/>
      <c r="HL57" s="225"/>
      <c r="HM57" s="225"/>
      <c r="HN57" s="225"/>
      <c r="HO57" s="225"/>
      <c r="HP57" s="225"/>
      <c r="HQ57" s="225"/>
      <c r="HR57" s="225"/>
      <c r="HS57" s="225"/>
      <c r="HT57" s="225"/>
      <c r="HU57" s="225"/>
      <c r="HV57" s="225"/>
      <c r="HW57" s="225"/>
      <c r="HX57" s="225"/>
      <c r="HY57" s="225"/>
      <c r="HZ57" s="225"/>
      <c r="IA57" s="225"/>
      <c r="IB57" s="225"/>
      <c r="IC57" s="225"/>
      <c r="ID57" s="225"/>
      <c r="IE57" s="225"/>
      <c r="IF57" s="225"/>
      <c r="IG57" s="225"/>
      <c r="IH57" s="225"/>
      <c r="II57" s="225"/>
      <c r="IJ57" s="225"/>
      <c r="IK57" s="225"/>
      <c r="IL57" s="225"/>
      <c r="IM57" s="225"/>
      <c r="IN57" s="225"/>
      <c r="IO57" s="225"/>
      <c r="IP57" s="225"/>
      <c r="IQ57" s="225"/>
      <c r="IR57" s="225"/>
      <c r="IS57" s="225"/>
      <c r="IT57" s="225"/>
      <c r="IU57" s="225"/>
      <c r="IV57" s="225"/>
      <c r="IW57" s="225"/>
    </row>
    <row r="58" spans="1:257" ht="17.399999999999999" x14ac:dyDescent="0.25">
      <c r="A58" s="563" t="s">
        <v>20</v>
      </c>
      <c r="B58" s="564"/>
      <c r="C58" s="564"/>
      <c r="D58" s="249"/>
      <c r="E58" s="249"/>
      <c r="F58" s="249"/>
      <c r="G58" s="230" t="s">
        <v>28</v>
      </c>
      <c r="H58" s="249"/>
      <c r="I58" s="250">
        <f>SUM(I60:I66)</f>
        <v>0</v>
      </c>
      <c r="J58" s="226"/>
      <c r="K58" s="225"/>
      <c r="L58" s="225"/>
      <c r="M58" s="225"/>
      <c r="N58" s="246"/>
      <c r="O58" s="225"/>
      <c r="P58" s="247"/>
      <c r="Q58" s="247"/>
      <c r="R58" s="247"/>
      <c r="S58" s="247"/>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c r="EJ58" s="225"/>
      <c r="EK58" s="225"/>
      <c r="EL58" s="225"/>
      <c r="EM58" s="225"/>
      <c r="EN58" s="225"/>
      <c r="EO58" s="225"/>
      <c r="EP58" s="225"/>
      <c r="EQ58" s="225"/>
      <c r="ER58" s="225"/>
      <c r="ES58" s="225"/>
      <c r="ET58" s="225"/>
      <c r="EU58" s="225"/>
      <c r="EV58" s="225"/>
      <c r="EW58" s="225"/>
      <c r="EX58" s="225"/>
      <c r="EY58" s="225"/>
      <c r="EZ58" s="225"/>
      <c r="FA58" s="225"/>
      <c r="FB58" s="225"/>
      <c r="FC58" s="225"/>
      <c r="FD58" s="225"/>
      <c r="FE58" s="225"/>
      <c r="FF58" s="225"/>
      <c r="FG58" s="225"/>
      <c r="FH58" s="225"/>
      <c r="FI58" s="225"/>
      <c r="FJ58" s="225"/>
      <c r="FK58" s="225"/>
      <c r="FL58" s="225"/>
      <c r="FM58" s="225"/>
      <c r="FN58" s="225"/>
      <c r="FO58" s="225"/>
      <c r="FP58" s="225"/>
      <c r="FQ58" s="225"/>
      <c r="FR58" s="225"/>
      <c r="FS58" s="225"/>
      <c r="FT58" s="225"/>
      <c r="FU58" s="225"/>
      <c r="FV58" s="225"/>
      <c r="FW58" s="225"/>
      <c r="FX58" s="225"/>
      <c r="FY58" s="225"/>
      <c r="FZ58" s="225"/>
      <c r="GA58" s="225"/>
      <c r="GB58" s="225"/>
      <c r="GC58" s="225"/>
      <c r="GD58" s="225"/>
      <c r="GE58" s="225"/>
      <c r="GF58" s="225"/>
      <c r="GG58" s="225"/>
      <c r="GH58" s="225"/>
      <c r="GI58" s="225"/>
      <c r="GJ58" s="225"/>
      <c r="GK58" s="225"/>
      <c r="GL58" s="225"/>
      <c r="GM58" s="225"/>
      <c r="GN58" s="225"/>
      <c r="GO58" s="225"/>
      <c r="GP58" s="225"/>
      <c r="GQ58" s="225"/>
      <c r="GR58" s="225"/>
      <c r="GS58" s="225"/>
      <c r="GT58" s="225"/>
      <c r="GU58" s="225"/>
      <c r="GV58" s="225"/>
      <c r="GW58" s="225"/>
      <c r="GX58" s="225"/>
      <c r="GY58" s="225"/>
      <c r="GZ58" s="225"/>
      <c r="HA58" s="225"/>
      <c r="HB58" s="225"/>
      <c r="HC58" s="225"/>
      <c r="HD58" s="225"/>
      <c r="HE58" s="225"/>
      <c r="HF58" s="225"/>
      <c r="HG58" s="225"/>
      <c r="HH58" s="225"/>
      <c r="HI58" s="225"/>
      <c r="HJ58" s="225"/>
      <c r="HK58" s="225"/>
      <c r="HL58" s="225"/>
      <c r="HM58" s="225"/>
      <c r="HN58" s="225"/>
      <c r="HO58" s="225"/>
      <c r="HP58" s="225"/>
      <c r="HQ58" s="225"/>
      <c r="HR58" s="225"/>
      <c r="HS58" s="225"/>
      <c r="HT58" s="225"/>
      <c r="HU58" s="225"/>
      <c r="HV58" s="225"/>
      <c r="HW58" s="225"/>
      <c r="HX58" s="225"/>
      <c r="HY58" s="225"/>
      <c r="HZ58" s="225"/>
      <c r="IA58" s="225"/>
      <c r="IB58" s="225"/>
      <c r="IC58" s="225"/>
      <c r="ID58" s="225"/>
      <c r="IE58" s="225"/>
      <c r="IF58" s="225"/>
      <c r="IG58" s="225"/>
      <c r="IH58" s="225"/>
      <c r="II58" s="225"/>
      <c r="IJ58" s="225"/>
      <c r="IK58" s="225"/>
      <c r="IL58" s="225"/>
      <c r="IM58" s="225"/>
      <c r="IN58" s="225"/>
      <c r="IO58" s="225"/>
      <c r="IP58" s="225"/>
      <c r="IQ58" s="225"/>
      <c r="IR58" s="225"/>
      <c r="IS58" s="225"/>
      <c r="IT58" s="225"/>
      <c r="IU58" s="225"/>
      <c r="IV58" s="225"/>
      <c r="IW58" s="225"/>
    </row>
    <row r="59" spans="1:257" ht="31.2" customHeight="1" thickBot="1" x14ac:dyDescent="0.3">
      <c r="A59" s="567" t="s">
        <v>245</v>
      </c>
      <c r="B59" s="568"/>
      <c r="C59" s="568"/>
      <c r="D59" s="568"/>
      <c r="E59" s="568"/>
      <c r="F59" s="568"/>
      <c r="G59" s="568"/>
      <c r="H59" s="568"/>
      <c r="I59" s="569"/>
      <c r="J59" s="225"/>
      <c r="K59" s="225"/>
      <c r="L59" s="225"/>
      <c r="M59" s="225"/>
      <c r="N59" s="246"/>
      <c r="O59" s="225"/>
      <c r="P59" s="247"/>
      <c r="Q59" s="247"/>
      <c r="R59" s="247"/>
      <c r="S59" s="247"/>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5"/>
      <c r="BX59" s="225"/>
      <c r="BY59" s="225"/>
      <c r="BZ59" s="225"/>
      <c r="CA59" s="225"/>
      <c r="CB59" s="225"/>
      <c r="CC59" s="225"/>
      <c r="CD59" s="225"/>
      <c r="CE59" s="225"/>
      <c r="CF59" s="225"/>
      <c r="CG59" s="225"/>
      <c r="CH59" s="225"/>
      <c r="CI59" s="225"/>
      <c r="CJ59" s="225"/>
      <c r="CK59" s="225"/>
      <c r="CL59" s="225"/>
      <c r="CM59" s="225"/>
      <c r="CN59" s="225"/>
      <c r="CO59" s="225"/>
      <c r="CP59" s="225"/>
      <c r="CQ59" s="225"/>
      <c r="CR59" s="225"/>
      <c r="CS59" s="225"/>
      <c r="CT59" s="225"/>
      <c r="CU59" s="225"/>
      <c r="CV59" s="225"/>
      <c r="CW59" s="225"/>
      <c r="CX59" s="225"/>
      <c r="CY59" s="225"/>
      <c r="CZ59" s="225"/>
      <c r="DA59" s="225"/>
      <c r="DB59" s="225"/>
      <c r="DC59" s="225"/>
      <c r="DD59" s="225"/>
      <c r="DE59" s="225"/>
      <c r="DF59" s="225"/>
      <c r="DG59" s="225"/>
      <c r="DH59" s="225"/>
      <c r="DI59" s="225"/>
      <c r="DJ59" s="225"/>
      <c r="DK59" s="225"/>
      <c r="DL59" s="225"/>
      <c r="DM59" s="225"/>
      <c r="DN59" s="225"/>
      <c r="DO59" s="225"/>
      <c r="DP59" s="225"/>
      <c r="DQ59" s="225"/>
      <c r="DR59" s="225"/>
      <c r="DS59" s="225"/>
      <c r="DT59" s="225"/>
      <c r="DU59" s="225"/>
      <c r="DV59" s="225"/>
      <c r="DW59" s="225"/>
      <c r="DX59" s="225"/>
      <c r="DY59" s="225"/>
      <c r="DZ59" s="225"/>
      <c r="EA59" s="225"/>
      <c r="EB59" s="225"/>
      <c r="EC59" s="225"/>
      <c r="ED59" s="225"/>
      <c r="EE59" s="225"/>
      <c r="EF59" s="225"/>
      <c r="EG59" s="225"/>
      <c r="EH59" s="225"/>
      <c r="EI59" s="225"/>
      <c r="EJ59" s="225"/>
      <c r="EK59" s="225"/>
      <c r="EL59" s="225"/>
      <c r="EM59" s="225"/>
      <c r="EN59" s="225"/>
      <c r="EO59" s="225"/>
      <c r="EP59" s="225"/>
      <c r="EQ59" s="225"/>
      <c r="ER59" s="225"/>
      <c r="ES59" s="225"/>
      <c r="ET59" s="225"/>
      <c r="EU59" s="225"/>
      <c r="EV59" s="225"/>
      <c r="EW59" s="225"/>
      <c r="EX59" s="225"/>
      <c r="EY59" s="225"/>
      <c r="EZ59" s="225"/>
      <c r="FA59" s="225"/>
      <c r="FB59" s="225"/>
      <c r="FC59" s="225"/>
      <c r="FD59" s="225"/>
      <c r="FE59" s="225"/>
      <c r="FF59" s="225"/>
      <c r="FG59" s="225"/>
      <c r="FH59" s="225"/>
      <c r="FI59" s="225"/>
      <c r="FJ59" s="225"/>
      <c r="FK59" s="225"/>
      <c r="FL59" s="225"/>
      <c r="FM59" s="225"/>
      <c r="FN59" s="225"/>
      <c r="FO59" s="225"/>
      <c r="FP59" s="225"/>
      <c r="FQ59" s="225"/>
      <c r="FR59" s="225"/>
      <c r="FS59" s="225"/>
      <c r="FT59" s="225"/>
      <c r="FU59" s="225"/>
      <c r="FV59" s="225"/>
      <c r="FW59" s="225"/>
      <c r="FX59" s="225"/>
      <c r="FY59" s="225"/>
      <c r="FZ59" s="225"/>
      <c r="GA59" s="225"/>
      <c r="GB59" s="225"/>
      <c r="GC59" s="225"/>
      <c r="GD59" s="225"/>
      <c r="GE59" s="225"/>
      <c r="GF59" s="225"/>
      <c r="GG59" s="225"/>
      <c r="GH59" s="225"/>
      <c r="GI59" s="225"/>
      <c r="GJ59" s="225"/>
      <c r="GK59" s="225"/>
      <c r="GL59" s="225"/>
      <c r="GM59" s="225"/>
      <c r="GN59" s="225"/>
      <c r="GO59" s="225"/>
      <c r="GP59" s="225"/>
      <c r="GQ59" s="225"/>
      <c r="GR59" s="225"/>
      <c r="GS59" s="225"/>
      <c r="GT59" s="225"/>
      <c r="GU59" s="225"/>
      <c r="GV59" s="225"/>
      <c r="GW59" s="225"/>
      <c r="GX59" s="225"/>
      <c r="GY59" s="225"/>
      <c r="GZ59" s="225"/>
      <c r="HA59" s="225"/>
      <c r="HB59" s="225"/>
      <c r="HC59" s="225"/>
      <c r="HD59" s="225"/>
      <c r="HE59" s="225"/>
      <c r="HF59" s="225"/>
      <c r="HG59" s="225"/>
      <c r="HH59" s="225"/>
      <c r="HI59" s="225"/>
      <c r="HJ59" s="225"/>
      <c r="HK59" s="225"/>
      <c r="HL59" s="225"/>
      <c r="HM59" s="225"/>
      <c r="HN59" s="225"/>
      <c r="HO59" s="225"/>
      <c r="HP59" s="225"/>
      <c r="HQ59" s="225"/>
      <c r="HR59" s="225"/>
      <c r="HS59" s="225"/>
      <c r="HT59" s="225"/>
      <c r="HU59" s="225"/>
      <c r="HV59" s="225"/>
      <c r="HW59" s="225"/>
      <c r="HX59" s="225"/>
      <c r="HY59" s="225"/>
      <c r="HZ59" s="225"/>
      <c r="IA59" s="225"/>
      <c r="IB59" s="225"/>
      <c r="IC59" s="225"/>
      <c r="ID59" s="225"/>
      <c r="IE59" s="225"/>
      <c r="IF59" s="225"/>
      <c r="IG59" s="225"/>
      <c r="IH59" s="225"/>
      <c r="II59" s="225"/>
      <c r="IJ59" s="225"/>
      <c r="IK59" s="225"/>
      <c r="IL59" s="225"/>
      <c r="IM59" s="225"/>
      <c r="IN59" s="225"/>
      <c r="IO59" s="225"/>
      <c r="IP59" s="225"/>
      <c r="IQ59" s="225"/>
      <c r="IR59" s="225"/>
      <c r="IS59" s="225"/>
      <c r="IT59" s="225"/>
      <c r="IU59" s="225"/>
      <c r="IV59" s="225"/>
      <c r="IW59" s="225"/>
    </row>
    <row r="60" spans="1:257" x14ac:dyDescent="0.25">
      <c r="A60" s="526"/>
      <c r="B60" s="527"/>
      <c r="C60" s="527"/>
      <c r="D60" s="527"/>
      <c r="E60" s="527"/>
      <c r="F60" s="527"/>
      <c r="G60" s="528"/>
      <c r="H60" s="2"/>
      <c r="I60" s="212">
        <v>0</v>
      </c>
      <c r="J60" s="226"/>
      <c r="K60" s="225"/>
      <c r="L60" s="225"/>
      <c r="M60" s="225"/>
      <c r="N60" s="246"/>
      <c r="O60" s="225"/>
      <c r="P60" s="247"/>
      <c r="Q60" s="247"/>
      <c r="R60" s="247"/>
      <c r="S60" s="247"/>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c r="EO60" s="225"/>
      <c r="EP60" s="225"/>
      <c r="EQ60" s="225"/>
      <c r="ER60" s="225"/>
      <c r="ES60" s="225"/>
      <c r="ET60" s="225"/>
      <c r="EU60" s="225"/>
      <c r="EV60" s="225"/>
      <c r="EW60" s="225"/>
      <c r="EX60" s="225"/>
      <c r="EY60" s="225"/>
      <c r="EZ60" s="225"/>
      <c r="FA60" s="225"/>
      <c r="FB60" s="225"/>
      <c r="FC60" s="225"/>
      <c r="FD60" s="225"/>
      <c r="FE60" s="225"/>
      <c r="FF60" s="225"/>
      <c r="FG60" s="225"/>
      <c r="FH60" s="225"/>
      <c r="FI60" s="225"/>
      <c r="FJ60" s="225"/>
      <c r="FK60" s="225"/>
      <c r="FL60" s="225"/>
      <c r="FM60" s="225"/>
      <c r="FN60" s="225"/>
      <c r="FO60" s="225"/>
      <c r="FP60" s="225"/>
      <c r="FQ60" s="225"/>
      <c r="FR60" s="225"/>
      <c r="FS60" s="225"/>
      <c r="FT60" s="225"/>
      <c r="FU60" s="225"/>
      <c r="FV60" s="225"/>
      <c r="FW60" s="225"/>
      <c r="FX60" s="225"/>
      <c r="FY60" s="225"/>
      <c r="FZ60" s="225"/>
      <c r="GA60" s="225"/>
      <c r="GB60" s="225"/>
      <c r="GC60" s="225"/>
      <c r="GD60" s="225"/>
      <c r="GE60" s="225"/>
      <c r="GF60" s="225"/>
      <c r="GG60" s="225"/>
      <c r="GH60" s="225"/>
      <c r="GI60" s="225"/>
      <c r="GJ60" s="225"/>
      <c r="GK60" s="225"/>
      <c r="GL60" s="225"/>
      <c r="GM60" s="225"/>
      <c r="GN60" s="225"/>
      <c r="GO60" s="225"/>
      <c r="GP60" s="225"/>
      <c r="GQ60" s="225"/>
      <c r="GR60" s="225"/>
      <c r="GS60" s="225"/>
      <c r="GT60" s="225"/>
      <c r="GU60" s="225"/>
      <c r="GV60" s="225"/>
      <c r="GW60" s="225"/>
      <c r="GX60" s="225"/>
      <c r="GY60" s="225"/>
      <c r="GZ60" s="225"/>
      <c r="HA60" s="225"/>
      <c r="HB60" s="225"/>
      <c r="HC60" s="225"/>
      <c r="HD60" s="225"/>
      <c r="HE60" s="225"/>
      <c r="HF60" s="225"/>
      <c r="HG60" s="225"/>
      <c r="HH60" s="225"/>
      <c r="HI60" s="225"/>
      <c r="HJ60" s="225"/>
      <c r="HK60" s="225"/>
      <c r="HL60" s="225"/>
      <c r="HM60" s="225"/>
      <c r="HN60" s="225"/>
      <c r="HO60" s="225"/>
      <c r="HP60" s="225"/>
      <c r="HQ60" s="225"/>
      <c r="HR60" s="225"/>
      <c r="HS60" s="225"/>
      <c r="HT60" s="225"/>
      <c r="HU60" s="225"/>
      <c r="HV60" s="225"/>
      <c r="HW60" s="225"/>
      <c r="HX60" s="225"/>
      <c r="HY60" s="225"/>
      <c r="HZ60" s="225"/>
      <c r="IA60" s="225"/>
      <c r="IB60" s="225"/>
      <c r="IC60" s="225"/>
      <c r="ID60" s="225"/>
      <c r="IE60" s="225"/>
      <c r="IF60" s="225"/>
      <c r="IG60" s="225"/>
      <c r="IH60" s="225"/>
      <c r="II60" s="225"/>
      <c r="IJ60" s="225"/>
      <c r="IK60" s="225"/>
      <c r="IL60" s="225"/>
      <c r="IM60" s="225"/>
      <c r="IN60" s="225"/>
      <c r="IO60" s="225"/>
      <c r="IP60" s="225"/>
      <c r="IQ60" s="225"/>
      <c r="IR60" s="225"/>
      <c r="IS60" s="225"/>
      <c r="IT60" s="225"/>
      <c r="IU60" s="225"/>
      <c r="IV60" s="225"/>
      <c r="IW60" s="225"/>
    </row>
    <row r="61" spans="1:257" x14ac:dyDescent="0.25">
      <c r="A61" s="526"/>
      <c r="B61" s="527"/>
      <c r="C61" s="527"/>
      <c r="D61" s="527"/>
      <c r="E61" s="527"/>
      <c r="F61" s="527"/>
      <c r="G61" s="528"/>
      <c r="H61" s="1"/>
      <c r="I61" s="212">
        <v>0</v>
      </c>
      <c r="J61" s="226"/>
      <c r="K61" s="225"/>
      <c r="L61" s="225"/>
      <c r="M61" s="225"/>
      <c r="N61" s="225"/>
      <c r="O61" s="225"/>
      <c r="P61" s="247"/>
      <c r="Q61" s="247"/>
      <c r="R61" s="247"/>
      <c r="S61" s="247"/>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c r="CN61" s="225"/>
      <c r="CO61" s="225"/>
      <c r="CP61" s="225"/>
      <c r="CQ61" s="225"/>
      <c r="CR61" s="225"/>
      <c r="CS61" s="225"/>
      <c r="CT61" s="225"/>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c r="EO61" s="225"/>
      <c r="EP61" s="225"/>
      <c r="EQ61" s="225"/>
      <c r="ER61" s="225"/>
      <c r="ES61" s="225"/>
      <c r="ET61" s="225"/>
      <c r="EU61" s="225"/>
      <c r="EV61" s="225"/>
      <c r="EW61" s="225"/>
      <c r="EX61" s="225"/>
      <c r="EY61" s="225"/>
      <c r="EZ61" s="225"/>
      <c r="FA61" s="225"/>
      <c r="FB61" s="225"/>
      <c r="FC61" s="225"/>
      <c r="FD61" s="225"/>
      <c r="FE61" s="225"/>
      <c r="FF61" s="225"/>
      <c r="FG61" s="225"/>
      <c r="FH61" s="225"/>
      <c r="FI61" s="225"/>
      <c r="FJ61" s="225"/>
      <c r="FK61" s="225"/>
      <c r="FL61" s="225"/>
      <c r="FM61" s="225"/>
      <c r="FN61" s="225"/>
      <c r="FO61" s="225"/>
      <c r="FP61" s="225"/>
      <c r="FQ61" s="225"/>
      <c r="FR61" s="225"/>
      <c r="FS61" s="225"/>
      <c r="FT61" s="225"/>
      <c r="FU61" s="225"/>
      <c r="FV61" s="225"/>
      <c r="FW61" s="225"/>
      <c r="FX61" s="225"/>
      <c r="FY61" s="225"/>
      <c r="FZ61" s="225"/>
      <c r="GA61" s="225"/>
      <c r="GB61" s="225"/>
      <c r="GC61" s="225"/>
      <c r="GD61" s="225"/>
      <c r="GE61" s="225"/>
      <c r="GF61" s="225"/>
      <c r="GG61" s="225"/>
      <c r="GH61" s="225"/>
      <c r="GI61" s="225"/>
      <c r="GJ61" s="225"/>
      <c r="GK61" s="225"/>
      <c r="GL61" s="225"/>
      <c r="GM61" s="225"/>
      <c r="GN61" s="225"/>
      <c r="GO61" s="225"/>
      <c r="GP61" s="225"/>
      <c r="GQ61" s="225"/>
      <c r="GR61" s="225"/>
      <c r="GS61" s="225"/>
      <c r="GT61" s="225"/>
      <c r="GU61" s="225"/>
      <c r="GV61" s="225"/>
      <c r="GW61" s="225"/>
      <c r="GX61" s="225"/>
      <c r="GY61" s="225"/>
      <c r="GZ61" s="225"/>
      <c r="HA61" s="225"/>
      <c r="HB61" s="225"/>
      <c r="HC61" s="225"/>
      <c r="HD61" s="225"/>
      <c r="HE61" s="225"/>
      <c r="HF61" s="225"/>
      <c r="HG61" s="225"/>
      <c r="HH61" s="225"/>
      <c r="HI61" s="225"/>
      <c r="HJ61" s="225"/>
      <c r="HK61" s="225"/>
      <c r="HL61" s="225"/>
      <c r="HM61" s="225"/>
      <c r="HN61" s="225"/>
      <c r="HO61" s="225"/>
      <c r="HP61" s="225"/>
      <c r="HQ61" s="225"/>
      <c r="HR61" s="225"/>
      <c r="HS61" s="225"/>
      <c r="HT61" s="225"/>
      <c r="HU61" s="225"/>
      <c r="HV61" s="225"/>
      <c r="HW61" s="225"/>
      <c r="HX61" s="225"/>
      <c r="HY61" s="225"/>
      <c r="HZ61" s="225"/>
      <c r="IA61" s="225"/>
      <c r="IB61" s="225"/>
      <c r="IC61" s="225"/>
      <c r="ID61" s="225"/>
      <c r="IE61" s="225"/>
      <c r="IF61" s="225"/>
      <c r="IG61" s="225"/>
      <c r="IH61" s="225"/>
      <c r="II61" s="225"/>
      <c r="IJ61" s="225"/>
      <c r="IK61" s="225"/>
      <c r="IL61" s="225"/>
      <c r="IM61" s="225"/>
      <c r="IN61" s="225"/>
      <c r="IO61" s="225"/>
      <c r="IP61" s="225"/>
      <c r="IQ61" s="225"/>
      <c r="IR61" s="225"/>
      <c r="IS61" s="225"/>
      <c r="IT61" s="225"/>
      <c r="IU61" s="225"/>
      <c r="IV61" s="225"/>
      <c r="IW61" s="225"/>
    </row>
    <row r="62" spans="1:257" x14ac:dyDescent="0.25">
      <c r="A62" s="526"/>
      <c r="B62" s="527"/>
      <c r="C62" s="527"/>
      <c r="D62" s="527"/>
      <c r="E62" s="527"/>
      <c r="F62" s="527"/>
      <c r="G62" s="528"/>
      <c r="H62" s="2"/>
      <c r="I62" s="212">
        <v>0</v>
      </c>
      <c r="J62" s="226"/>
      <c r="K62" s="225"/>
      <c r="L62" s="225"/>
      <c r="M62" s="225"/>
      <c r="N62" s="246"/>
      <c r="O62" s="225"/>
      <c r="P62" s="247"/>
      <c r="Q62" s="247"/>
      <c r="R62" s="247"/>
      <c r="S62" s="247"/>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c r="EO62" s="225"/>
      <c r="EP62" s="225"/>
      <c r="EQ62" s="225"/>
      <c r="ER62" s="225"/>
      <c r="ES62" s="225"/>
      <c r="ET62" s="225"/>
      <c r="EU62" s="225"/>
      <c r="EV62" s="225"/>
      <c r="EW62" s="225"/>
      <c r="EX62" s="225"/>
      <c r="EY62" s="225"/>
      <c r="EZ62" s="225"/>
      <c r="FA62" s="225"/>
      <c r="FB62" s="225"/>
      <c r="FC62" s="225"/>
      <c r="FD62" s="225"/>
      <c r="FE62" s="225"/>
      <c r="FF62" s="225"/>
      <c r="FG62" s="225"/>
      <c r="FH62" s="225"/>
      <c r="FI62" s="225"/>
      <c r="FJ62" s="225"/>
      <c r="FK62" s="225"/>
      <c r="FL62" s="225"/>
      <c r="FM62" s="225"/>
      <c r="FN62" s="225"/>
      <c r="FO62" s="225"/>
      <c r="FP62" s="225"/>
      <c r="FQ62" s="225"/>
      <c r="FR62" s="225"/>
      <c r="FS62" s="225"/>
      <c r="FT62" s="225"/>
      <c r="FU62" s="225"/>
      <c r="FV62" s="225"/>
      <c r="FW62" s="225"/>
      <c r="FX62" s="225"/>
      <c r="FY62" s="225"/>
      <c r="FZ62" s="225"/>
      <c r="GA62" s="225"/>
      <c r="GB62" s="225"/>
      <c r="GC62" s="225"/>
      <c r="GD62" s="225"/>
      <c r="GE62" s="225"/>
      <c r="GF62" s="225"/>
      <c r="GG62" s="225"/>
      <c r="GH62" s="225"/>
      <c r="GI62" s="225"/>
      <c r="GJ62" s="225"/>
      <c r="GK62" s="225"/>
      <c r="GL62" s="225"/>
      <c r="GM62" s="225"/>
      <c r="GN62" s="225"/>
      <c r="GO62" s="225"/>
      <c r="GP62" s="225"/>
      <c r="GQ62" s="225"/>
      <c r="GR62" s="225"/>
      <c r="GS62" s="225"/>
      <c r="GT62" s="225"/>
      <c r="GU62" s="225"/>
      <c r="GV62" s="225"/>
      <c r="GW62" s="225"/>
      <c r="GX62" s="225"/>
      <c r="GY62" s="225"/>
      <c r="GZ62" s="225"/>
      <c r="HA62" s="225"/>
      <c r="HB62" s="225"/>
      <c r="HC62" s="225"/>
      <c r="HD62" s="225"/>
      <c r="HE62" s="225"/>
      <c r="HF62" s="225"/>
      <c r="HG62" s="225"/>
      <c r="HH62" s="225"/>
      <c r="HI62" s="225"/>
      <c r="HJ62" s="225"/>
      <c r="HK62" s="225"/>
      <c r="HL62" s="225"/>
      <c r="HM62" s="225"/>
      <c r="HN62" s="225"/>
      <c r="HO62" s="225"/>
      <c r="HP62" s="225"/>
      <c r="HQ62" s="225"/>
      <c r="HR62" s="225"/>
      <c r="HS62" s="225"/>
      <c r="HT62" s="225"/>
      <c r="HU62" s="225"/>
      <c r="HV62" s="225"/>
      <c r="HW62" s="225"/>
      <c r="HX62" s="225"/>
      <c r="HY62" s="225"/>
      <c r="HZ62" s="225"/>
      <c r="IA62" s="225"/>
      <c r="IB62" s="225"/>
      <c r="IC62" s="225"/>
      <c r="ID62" s="225"/>
      <c r="IE62" s="225"/>
      <c r="IF62" s="225"/>
      <c r="IG62" s="225"/>
      <c r="IH62" s="225"/>
      <c r="II62" s="225"/>
      <c r="IJ62" s="225"/>
      <c r="IK62" s="225"/>
      <c r="IL62" s="225"/>
      <c r="IM62" s="225"/>
      <c r="IN62" s="225"/>
      <c r="IO62" s="225"/>
      <c r="IP62" s="225"/>
      <c r="IQ62" s="225"/>
      <c r="IR62" s="225"/>
      <c r="IS62" s="225"/>
      <c r="IT62" s="225"/>
      <c r="IU62" s="225"/>
      <c r="IV62" s="225"/>
      <c r="IW62" s="225"/>
    </row>
    <row r="63" spans="1:257" x14ac:dyDescent="0.25">
      <c r="A63" s="383"/>
      <c r="B63" s="384"/>
      <c r="C63" s="384"/>
      <c r="D63" s="384"/>
      <c r="E63" s="384"/>
      <c r="F63" s="384"/>
      <c r="G63" s="382"/>
      <c r="H63" s="2"/>
      <c r="I63" s="212">
        <v>0</v>
      </c>
      <c r="J63" s="226"/>
      <c r="K63" s="225"/>
      <c r="L63" s="225"/>
      <c r="M63" s="225"/>
      <c r="N63" s="246"/>
      <c r="O63" s="225"/>
      <c r="P63" s="247"/>
      <c r="Q63" s="247"/>
      <c r="R63" s="247"/>
      <c r="S63" s="247"/>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c r="EO63" s="225"/>
      <c r="EP63" s="225"/>
      <c r="EQ63" s="225"/>
      <c r="ER63" s="225"/>
      <c r="ES63" s="225"/>
      <c r="ET63" s="225"/>
      <c r="EU63" s="225"/>
      <c r="EV63" s="225"/>
      <c r="EW63" s="225"/>
      <c r="EX63" s="225"/>
      <c r="EY63" s="225"/>
      <c r="EZ63" s="225"/>
      <c r="FA63" s="225"/>
      <c r="FB63" s="225"/>
      <c r="FC63" s="225"/>
      <c r="FD63" s="225"/>
      <c r="FE63" s="225"/>
      <c r="FF63" s="225"/>
      <c r="FG63" s="225"/>
      <c r="FH63" s="225"/>
      <c r="FI63" s="225"/>
      <c r="FJ63" s="225"/>
      <c r="FK63" s="225"/>
      <c r="FL63" s="225"/>
      <c r="FM63" s="225"/>
      <c r="FN63" s="225"/>
      <c r="FO63" s="225"/>
      <c r="FP63" s="225"/>
      <c r="FQ63" s="225"/>
      <c r="FR63" s="225"/>
      <c r="FS63" s="225"/>
      <c r="FT63" s="225"/>
      <c r="FU63" s="225"/>
      <c r="FV63" s="225"/>
      <c r="FW63" s="225"/>
      <c r="FX63" s="225"/>
      <c r="FY63" s="225"/>
      <c r="FZ63" s="225"/>
      <c r="GA63" s="225"/>
      <c r="GB63" s="225"/>
      <c r="GC63" s="225"/>
      <c r="GD63" s="225"/>
      <c r="GE63" s="225"/>
      <c r="GF63" s="225"/>
      <c r="GG63" s="225"/>
      <c r="GH63" s="225"/>
      <c r="GI63" s="225"/>
      <c r="GJ63" s="225"/>
      <c r="GK63" s="225"/>
      <c r="GL63" s="225"/>
      <c r="GM63" s="225"/>
      <c r="GN63" s="225"/>
      <c r="GO63" s="225"/>
      <c r="GP63" s="225"/>
      <c r="GQ63" s="225"/>
      <c r="GR63" s="225"/>
      <c r="GS63" s="225"/>
      <c r="GT63" s="225"/>
      <c r="GU63" s="225"/>
      <c r="GV63" s="225"/>
      <c r="GW63" s="225"/>
      <c r="GX63" s="225"/>
      <c r="GY63" s="225"/>
      <c r="GZ63" s="225"/>
      <c r="HA63" s="225"/>
      <c r="HB63" s="225"/>
      <c r="HC63" s="225"/>
      <c r="HD63" s="225"/>
      <c r="HE63" s="225"/>
      <c r="HF63" s="225"/>
      <c r="HG63" s="225"/>
      <c r="HH63" s="225"/>
      <c r="HI63" s="225"/>
      <c r="HJ63" s="225"/>
      <c r="HK63" s="225"/>
      <c r="HL63" s="225"/>
      <c r="HM63" s="225"/>
      <c r="HN63" s="225"/>
      <c r="HO63" s="225"/>
      <c r="HP63" s="225"/>
      <c r="HQ63" s="225"/>
      <c r="HR63" s="225"/>
      <c r="HS63" s="225"/>
      <c r="HT63" s="225"/>
      <c r="HU63" s="225"/>
      <c r="HV63" s="225"/>
      <c r="HW63" s="225"/>
      <c r="HX63" s="225"/>
      <c r="HY63" s="225"/>
      <c r="HZ63" s="225"/>
      <c r="IA63" s="225"/>
      <c r="IB63" s="225"/>
      <c r="IC63" s="225"/>
      <c r="ID63" s="225"/>
      <c r="IE63" s="225"/>
      <c r="IF63" s="225"/>
      <c r="IG63" s="225"/>
      <c r="IH63" s="225"/>
      <c r="II63" s="225"/>
      <c r="IJ63" s="225"/>
      <c r="IK63" s="225"/>
      <c r="IL63" s="225"/>
      <c r="IM63" s="225"/>
      <c r="IN63" s="225"/>
      <c r="IO63" s="225"/>
      <c r="IP63" s="225"/>
      <c r="IQ63" s="225"/>
      <c r="IR63" s="225"/>
      <c r="IS63" s="225"/>
      <c r="IT63" s="225"/>
      <c r="IU63" s="225"/>
      <c r="IV63" s="225"/>
      <c r="IW63" s="225"/>
    </row>
    <row r="64" spans="1:257" x14ac:dyDescent="0.25">
      <c r="A64" s="383"/>
      <c r="B64" s="384"/>
      <c r="C64" s="384"/>
      <c r="D64" s="384"/>
      <c r="E64" s="384"/>
      <c r="F64" s="384"/>
      <c r="G64" s="382"/>
      <c r="H64" s="2"/>
      <c r="I64" s="212">
        <v>0</v>
      </c>
      <c r="J64" s="226"/>
      <c r="K64" s="225"/>
      <c r="L64" s="225"/>
      <c r="M64" s="225"/>
      <c r="N64" s="246"/>
      <c r="O64" s="225"/>
      <c r="P64" s="247"/>
      <c r="Q64" s="247"/>
      <c r="R64" s="247"/>
      <c r="S64" s="247"/>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c r="EJ64" s="225"/>
      <c r="EK64" s="225"/>
      <c r="EL64" s="225"/>
      <c r="EM64" s="225"/>
      <c r="EN64" s="225"/>
      <c r="EO64" s="225"/>
      <c r="EP64" s="225"/>
      <c r="EQ64" s="225"/>
      <c r="ER64" s="225"/>
      <c r="ES64" s="225"/>
      <c r="ET64" s="225"/>
      <c r="EU64" s="225"/>
      <c r="EV64" s="225"/>
      <c r="EW64" s="225"/>
      <c r="EX64" s="225"/>
      <c r="EY64" s="225"/>
      <c r="EZ64" s="225"/>
      <c r="FA64" s="225"/>
      <c r="FB64" s="225"/>
      <c r="FC64" s="225"/>
      <c r="FD64" s="225"/>
      <c r="FE64" s="225"/>
      <c r="FF64" s="225"/>
      <c r="FG64" s="225"/>
      <c r="FH64" s="225"/>
      <c r="FI64" s="225"/>
      <c r="FJ64" s="225"/>
      <c r="FK64" s="225"/>
      <c r="FL64" s="225"/>
      <c r="FM64" s="225"/>
      <c r="FN64" s="225"/>
      <c r="FO64" s="225"/>
      <c r="FP64" s="225"/>
      <c r="FQ64" s="225"/>
      <c r="FR64" s="225"/>
      <c r="FS64" s="225"/>
      <c r="FT64" s="225"/>
      <c r="FU64" s="225"/>
      <c r="FV64" s="225"/>
      <c r="FW64" s="225"/>
      <c r="FX64" s="225"/>
      <c r="FY64" s="225"/>
      <c r="FZ64" s="225"/>
      <c r="GA64" s="225"/>
      <c r="GB64" s="225"/>
      <c r="GC64" s="225"/>
      <c r="GD64" s="225"/>
      <c r="GE64" s="225"/>
      <c r="GF64" s="225"/>
      <c r="GG64" s="225"/>
      <c r="GH64" s="225"/>
      <c r="GI64" s="225"/>
      <c r="GJ64" s="225"/>
      <c r="GK64" s="225"/>
      <c r="GL64" s="225"/>
      <c r="GM64" s="225"/>
      <c r="GN64" s="225"/>
      <c r="GO64" s="225"/>
      <c r="GP64" s="225"/>
      <c r="GQ64" s="225"/>
      <c r="GR64" s="225"/>
      <c r="GS64" s="225"/>
      <c r="GT64" s="225"/>
      <c r="GU64" s="225"/>
      <c r="GV64" s="225"/>
      <c r="GW64" s="225"/>
      <c r="GX64" s="225"/>
      <c r="GY64" s="225"/>
      <c r="GZ64" s="225"/>
      <c r="HA64" s="225"/>
      <c r="HB64" s="225"/>
      <c r="HC64" s="225"/>
      <c r="HD64" s="225"/>
      <c r="HE64" s="225"/>
      <c r="HF64" s="225"/>
      <c r="HG64" s="225"/>
      <c r="HH64" s="225"/>
      <c r="HI64" s="225"/>
      <c r="HJ64" s="225"/>
      <c r="HK64" s="225"/>
      <c r="HL64" s="225"/>
      <c r="HM64" s="225"/>
      <c r="HN64" s="225"/>
      <c r="HO64" s="225"/>
      <c r="HP64" s="225"/>
      <c r="HQ64" s="225"/>
      <c r="HR64" s="225"/>
      <c r="HS64" s="225"/>
      <c r="HT64" s="225"/>
      <c r="HU64" s="225"/>
      <c r="HV64" s="225"/>
      <c r="HW64" s="225"/>
      <c r="HX64" s="225"/>
      <c r="HY64" s="225"/>
      <c r="HZ64" s="225"/>
      <c r="IA64" s="225"/>
      <c r="IB64" s="225"/>
      <c r="IC64" s="225"/>
      <c r="ID64" s="225"/>
      <c r="IE64" s="225"/>
      <c r="IF64" s="225"/>
      <c r="IG64" s="225"/>
      <c r="IH64" s="225"/>
      <c r="II64" s="225"/>
      <c r="IJ64" s="225"/>
      <c r="IK64" s="225"/>
      <c r="IL64" s="225"/>
      <c r="IM64" s="225"/>
      <c r="IN64" s="225"/>
      <c r="IO64" s="225"/>
      <c r="IP64" s="225"/>
      <c r="IQ64" s="225"/>
      <c r="IR64" s="225"/>
      <c r="IS64" s="225"/>
      <c r="IT64" s="225"/>
      <c r="IU64" s="225"/>
      <c r="IV64" s="225"/>
      <c r="IW64" s="225"/>
    </row>
    <row r="65" spans="1:257" x14ac:dyDescent="0.25">
      <c r="A65" s="383"/>
      <c r="B65" s="384"/>
      <c r="C65" s="384"/>
      <c r="D65" s="384"/>
      <c r="E65" s="384"/>
      <c r="F65" s="384"/>
      <c r="G65" s="382"/>
      <c r="H65" s="2"/>
      <c r="I65" s="212">
        <v>0</v>
      </c>
      <c r="J65" s="226"/>
      <c r="K65" s="225"/>
      <c r="L65" s="225"/>
      <c r="M65" s="225"/>
      <c r="N65" s="246"/>
      <c r="O65" s="225"/>
      <c r="P65" s="247"/>
      <c r="Q65" s="247"/>
      <c r="R65" s="247"/>
      <c r="S65" s="247"/>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c r="EJ65" s="225"/>
      <c r="EK65" s="225"/>
      <c r="EL65" s="225"/>
      <c r="EM65" s="225"/>
      <c r="EN65" s="225"/>
      <c r="EO65" s="225"/>
      <c r="EP65" s="225"/>
      <c r="EQ65" s="225"/>
      <c r="ER65" s="225"/>
      <c r="ES65" s="225"/>
      <c r="ET65" s="225"/>
      <c r="EU65" s="225"/>
      <c r="EV65" s="225"/>
      <c r="EW65" s="225"/>
      <c r="EX65" s="225"/>
      <c r="EY65" s="225"/>
      <c r="EZ65" s="225"/>
      <c r="FA65" s="225"/>
      <c r="FB65" s="225"/>
      <c r="FC65" s="225"/>
      <c r="FD65" s="225"/>
      <c r="FE65" s="225"/>
      <c r="FF65" s="225"/>
      <c r="FG65" s="225"/>
      <c r="FH65" s="225"/>
      <c r="FI65" s="225"/>
      <c r="FJ65" s="225"/>
      <c r="FK65" s="225"/>
      <c r="FL65" s="225"/>
      <c r="FM65" s="225"/>
      <c r="FN65" s="225"/>
      <c r="FO65" s="225"/>
      <c r="FP65" s="225"/>
      <c r="FQ65" s="225"/>
      <c r="FR65" s="225"/>
      <c r="FS65" s="225"/>
      <c r="FT65" s="225"/>
      <c r="FU65" s="225"/>
      <c r="FV65" s="225"/>
      <c r="FW65" s="225"/>
      <c r="FX65" s="225"/>
      <c r="FY65" s="225"/>
      <c r="FZ65" s="225"/>
      <c r="GA65" s="225"/>
      <c r="GB65" s="225"/>
      <c r="GC65" s="225"/>
      <c r="GD65" s="225"/>
      <c r="GE65" s="225"/>
      <c r="GF65" s="225"/>
      <c r="GG65" s="225"/>
      <c r="GH65" s="225"/>
      <c r="GI65" s="225"/>
      <c r="GJ65" s="225"/>
      <c r="GK65" s="225"/>
      <c r="GL65" s="225"/>
      <c r="GM65" s="225"/>
      <c r="GN65" s="225"/>
      <c r="GO65" s="225"/>
      <c r="GP65" s="225"/>
      <c r="GQ65" s="225"/>
      <c r="GR65" s="225"/>
      <c r="GS65" s="225"/>
      <c r="GT65" s="225"/>
      <c r="GU65" s="225"/>
      <c r="GV65" s="225"/>
      <c r="GW65" s="225"/>
      <c r="GX65" s="225"/>
      <c r="GY65" s="225"/>
      <c r="GZ65" s="225"/>
      <c r="HA65" s="225"/>
      <c r="HB65" s="225"/>
      <c r="HC65" s="225"/>
      <c r="HD65" s="225"/>
      <c r="HE65" s="225"/>
      <c r="HF65" s="225"/>
      <c r="HG65" s="225"/>
      <c r="HH65" s="225"/>
      <c r="HI65" s="225"/>
      <c r="HJ65" s="225"/>
      <c r="HK65" s="225"/>
      <c r="HL65" s="225"/>
      <c r="HM65" s="225"/>
      <c r="HN65" s="225"/>
      <c r="HO65" s="225"/>
      <c r="HP65" s="225"/>
      <c r="HQ65" s="225"/>
      <c r="HR65" s="225"/>
      <c r="HS65" s="225"/>
      <c r="HT65" s="225"/>
      <c r="HU65" s="225"/>
      <c r="HV65" s="225"/>
      <c r="HW65" s="225"/>
      <c r="HX65" s="225"/>
      <c r="HY65" s="225"/>
      <c r="HZ65" s="225"/>
      <c r="IA65" s="225"/>
      <c r="IB65" s="225"/>
      <c r="IC65" s="225"/>
      <c r="ID65" s="225"/>
      <c r="IE65" s="225"/>
      <c r="IF65" s="225"/>
      <c r="IG65" s="225"/>
      <c r="IH65" s="225"/>
      <c r="II65" s="225"/>
      <c r="IJ65" s="225"/>
      <c r="IK65" s="225"/>
      <c r="IL65" s="225"/>
      <c r="IM65" s="225"/>
      <c r="IN65" s="225"/>
      <c r="IO65" s="225"/>
      <c r="IP65" s="225"/>
      <c r="IQ65" s="225"/>
      <c r="IR65" s="225"/>
      <c r="IS65" s="225"/>
      <c r="IT65" s="225"/>
      <c r="IU65" s="225"/>
      <c r="IV65" s="225"/>
      <c r="IW65" s="225"/>
    </row>
    <row r="66" spans="1:257" x14ac:dyDescent="0.25">
      <c r="A66" s="526"/>
      <c r="B66" s="527"/>
      <c r="C66" s="527"/>
      <c r="D66" s="527"/>
      <c r="E66" s="527"/>
      <c r="F66" s="527"/>
      <c r="G66" s="528"/>
      <c r="H66" s="1"/>
      <c r="I66" s="212">
        <v>0</v>
      </c>
      <c r="J66" s="226"/>
      <c r="K66" s="225"/>
      <c r="L66" s="225"/>
      <c r="M66" s="225"/>
      <c r="N66" s="225"/>
      <c r="O66" s="225"/>
      <c r="P66" s="247"/>
      <c r="Q66" s="247"/>
      <c r="R66" s="247"/>
      <c r="S66" s="247"/>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c r="IH66" s="225"/>
      <c r="II66" s="225"/>
      <c r="IJ66" s="225"/>
      <c r="IK66" s="225"/>
      <c r="IL66" s="225"/>
      <c r="IM66" s="225"/>
      <c r="IN66" s="225"/>
      <c r="IO66" s="225"/>
      <c r="IP66" s="225"/>
      <c r="IQ66" s="225"/>
      <c r="IR66" s="225"/>
      <c r="IS66" s="225"/>
      <c r="IT66" s="225"/>
      <c r="IU66" s="225"/>
      <c r="IV66" s="225"/>
      <c r="IW66" s="225"/>
    </row>
    <row r="67" spans="1:257" ht="16.2" thickBot="1" x14ac:dyDescent="0.3">
      <c r="A67" s="554"/>
      <c r="B67" s="554"/>
      <c r="C67" s="554"/>
      <c r="D67" s="554"/>
      <c r="E67" s="554"/>
      <c r="F67" s="554"/>
      <c r="G67" s="554"/>
      <c r="H67" s="554"/>
      <c r="I67" s="554"/>
      <c r="J67" s="225"/>
    </row>
    <row r="68" spans="1:257" ht="17.399999999999999" x14ac:dyDescent="0.25">
      <c r="A68" s="565" t="s">
        <v>12</v>
      </c>
      <c r="B68" s="566"/>
      <c r="C68" s="566"/>
      <c r="D68" s="253"/>
      <c r="E68" s="253"/>
      <c r="F68" s="253"/>
      <c r="G68" s="254" t="s">
        <v>28</v>
      </c>
      <c r="H68" s="255"/>
      <c r="I68" s="256">
        <f>SUM(I71:I100)</f>
        <v>0</v>
      </c>
      <c r="J68" s="225"/>
      <c r="K68" s="225"/>
      <c r="L68" s="225"/>
      <c r="M68" s="225"/>
      <c r="N68" s="225"/>
      <c r="O68" s="225"/>
      <c r="P68" s="247"/>
      <c r="Q68" s="247"/>
      <c r="R68" s="247"/>
      <c r="S68" s="247"/>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225"/>
      <c r="IR68" s="225"/>
      <c r="IS68" s="225"/>
      <c r="IT68" s="225"/>
      <c r="IU68" s="225"/>
      <c r="IV68" s="225"/>
      <c r="IW68" s="225"/>
    </row>
    <row r="69" spans="1:257" ht="51" customHeight="1" x14ac:dyDescent="0.25">
      <c r="A69" s="597" t="s">
        <v>188</v>
      </c>
      <c r="B69" s="598"/>
      <c r="C69" s="598"/>
      <c r="D69" s="598"/>
      <c r="E69" s="598"/>
      <c r="F69" s="598"/>
      <c r="G69" s="598"/>
      <c r="H69" s="598"/>
      <c r="I69" s="599"/>
      <c r="K69" s="225"/>
      <c r="L69" s="225"/>
      <c r="M69" s="225"/>
      <c r="N69" s="225"/>
      <c r="O69" s="225"/>
      <c r="P69" s="247"/>
      <c r="Q69" s="247"/>
      <c r="R69" s="247"/>
      <c r="S69" s="247"/>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225"/>
      <c r="IR69" s="225"/>
      <c r="IS69" s="225"/>
      <c r="IT69" s="225"/>
      <c r="IU69" s="225"/>
      <c r="IV69" s="225"/>
      <c r="IW69" s="225"/>
    </row>
    <row r="70" spans="1:257" s="262" customFormat="1" ht="18" x14ac:dyDescent="0.25">
      <c r="A70" s="559" t="s">
        <v>194</v>
      </c>
      <c r="B70" s="560"/>
      <c r="C70" s="560"/>
      <c r="D70" s="560"/>
      <c r="E70" s="560"/>
      <c r="F70" s="560"/>
      <c r="G70" s="561"/>
      <c r="H70" s="258"/>
      <c r="I70" s="259" t="s">
        <v>29</v>
      </c>
      <c r="J70" s="227"/>
      <c r="K70" s="260"/>
      <c r="L70" s="260"/>
      <c r="M70" s="260"/>
      <c r="N70" s="260"/>
      <c r="O70" s="260"/>
      <c r="P70" s="261"/>
      <c r="Q70" s="261"/>
      <c r="R70" s="261"/>
      <c r="S70" s="261"/>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c r="DD70" s="260"/>
      <c r="DE70" s="260"/>
      <c r="DF70" s="260"/>
      <c r="DG70" s="260"/>
      <c r="DH70" s="260"/>
      <c r="DI70" s="260"/>
      <c r="DJ70" s="260"/>
      <c r="DK70" s="260"/>
      <c r="DL70" s="260"/>
      <c r="DM70" s="260"/>
      <c r="DN70" s="260"/>
      <c r="DO70" s="260"/>
      <c r="DP70" s="260"/>
      <c r="DQ70" s="260"/>
      <c r="DR70" s="260"/>
      <c r="DS70" s="260"/>
      <c r="DT70" s="260"/>
      <c r="DU70" s="260"/>
      <c r="DV70" s="260"/>
      <c r="DW70" s="260"/>
      <c r="DX70" s="260"/>
      <c r="DY70" s="260"/>
      <c r="DZ70" s="260"/>
      <c r="EA70" s="260"/>
      <c r="EB70" s="260"/>
      <c r="EC70" s="260"/>
      <c r="ED70" s="260"/>
      <c r="EE70" s="260"/>
      <c r="EF70" s="260"/>
      <c r="EG70" s="260"/>
      <c r="EH70" s="260"/>
      <c r="EI70" s="260"/>
      <c r="EJ70" s="260"/>
      <c r="EK70" s="260"/>
      <c r="EL70" s="260"/>
      <c r="EM70" s="260"/>
      <c r="EN70" s="260"/>
      <c r="EO70" s="260"/>
      <c r="EP70" s="260"/>
      <c r="EQ70" s="260"/>
      <c r="ER70" s="260"/>
      <c r="ES70" s="260"/>
      <c r="ET70" s="260"/>
      <c r="EU70" s="260"/>
      <c r="EV70" s="260"/>
      <c r="EW70" s="260"/>
      <c r="EX70" s="260"/>
      <c r="EY70" s="260"/>
      <c r="EZ70" s="260"/>
      <c r="FA70" s="260"/>
      <c r="FB70" s="260"/>
      <c r="FC70" s="260"/>
      <c r="FD70" s="260"/>
      <c r="FE70" s="260"/>
      <c r="FF70" s="260"/>
      <c r="FG70" s="260"/>
      <c r="FH70" s="260"/>
      <c r="FI70" s="260"/>
      <c r="FJ70" s="260"/>
      <c r="FK70" s="260"/>
      <c r="FL70" s="260"/>
      <c r="FM70" s="260"/>
      <c r="FN70" s="260"/>
      <c r="FO70" s="260"/>
      <c r="FP70" s="260"/>
      <c r="FQ70" s="260"/>
      <c r="FR70" s="260"/>
      <c r="FS70" s="260"/>
      <c r="FT70" s="260"/>
      <c r="FU70" s="260"/>
      <c r="FV70" s="260"/>
      <c r="FW70" s="260"/>
      <c r="FX70" s="260"/>
      <c r="FY70" s="260"/>
      <c r="FZ70" s="260"/>
      <c r="GA70" s="260"/>
      <c r="GB70" s="260"/>
      <c r="GC70" s="260"/>
      <c r="GD70" s="260"/>
      <c r="GE70" s="260"/>
      <c r="GF70" s="260"/>
      <c r="GG70" s="260"/>
      <c r="GH70" s="260"/>
      <c r="GI70" s="260"/>
      <c r="GJ70" s="260"/>
      <c r="GK70" s="260"/>
      <c r="GL70" s="260"/>
      <c r="GM70" s="260"/>
      <c r="GN70" s="260"/>
      <c r="GO70" s="260"/>
      <c r="GP70" s="260"/>
      <c r="GQ70" s="260"/>
      <c r="GR70" s="260"/>
      <c r="GS70" s="260"/>
      <c r="GT70" s="260"/>
      <c r="GU70" s="260"/>
      <c r="GV70" s="260"/>
      <c r="GW70" s="260"/>
      <c r="GX70" s="260"/>
      <c r="GY70" s="260"/>
      <c r="GZ70" s="260"/>
      <c r="HA70" s="260"/>
      <c r="HB70" s="260"/>
      <c r="HC70" s="260"/>
      <c r="HD70" s="260"/>
      <c r="HE70" s="260"/>
      <c r="HF70" s="260"/>
      <c r="HG70" s="260"/>
      <c r="HH70" s="260"/>
      <c r="HI70" s="260"/>
      <c r="HJ70" s="260"/>
      <c r="HK70" s="260"/>
      <c r="HL70" s="260"/>
      <c r="HM70" s="260"/>
      <c r="HN70" s="260"/>
      <c r="HO70" s="260"/>
      <c r="HP70" s="260"/>
      <c r="HQ70" s="260"/>
      <c r="HR70" s="260"/>
      <c r="HS70" s="260"/>
      <c r="HT70" s="260"/>
      <c r="HU70" s="260"/>
      <c r="HV70" s="260"/>
      <c r="HW70" s="260"/>
      <c r="HX70" s="260"/>
      <c r="HY70" s="260"/>
      <c r="HZ70" s="260"/>
      <c r="IA70" s="260"/>
      <c r="IB70" s="260"/>
      <c r="IC70" s="260"/>
      <c r="ID70" s="260"/>
      <c r="IE70" s="260"/>
      <c r="IF70" s="260"/>
      <c r="IG70" s="260"/>
      <c r="IH70" s="260"/>
      <c r="II70" s="260"/>
      <c r="IJ70" s="260"/>
      <c r="IK70" s="260"/>
      <c r="IL70" s="260"/>
      <c r="IM70" s="260"/>
      <c r="IN70" s="260"/>
      <c r="IO70" s="260"/>
      <c r="IP70" s="260"/>
      <c r="IQ70" s="260"/>
      <c r="IR70" s="260"/>
      <c r="IS70" s="260"/>
      <c r="IT70" s="260"/>
      <c r="IU70" s="260"/>
      <c r="IV70" s="260"/>
      <c r="IW70" s="260"/>
    </row>
    <row r="71" spans="1:257" x14ac:dyDescent="0.25">
      <c r="A71" s="526"/>
      <c r="B71" s="527"/>
      <c r="C71" s="527"/>
      <c r="D71" s="527"/>
      <c r="E71" s="527"/>
      <c r="F71" s="527"/>
      <c r="G71" s="528"/>
      <c r="H71" s="3"/>
      <c r="I71" s="212">
        <v>0</v>
      </c>
      <c r="K71" s="225"/>
      <c r="L71" s="225"/>
      <c r="M71" s="225"/>
      <c r="N71" s="225"/>
      <c r="O71" s="225"/>
      <c r="P71" s="247"/>
      <c r="Q71" s="247"/>
      <c r="R71" s="247"/>
      <c r="S71" s="247"/>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c r="IU71" s="225"/>
      <c r="IV71" s="225"/>
      <c r="IW71" s="225"/>
    </row>
    <row r="72" spans="1:257" x14ac:dyDescent="0.25">
      <c r="A72" s="526"/>
      <c r="B72" s="527"/>
      <c r="C72" s="527"/>
      <c r="D72" s="527"/>
      <c r="E72" s="527"/>
      <c r="F72" s="527"/>
      <c r="G72" s="528"/>
      <c r="H72" s="3"/>
      <c r="I72" s="212">
        <v>0</v>
      </c>
      <c r="K72" s="225"/>
      <c r="L72" s="225"/>
      <c r="M72" s="225"/>
      <c r="N72" s="225"/>
      <c r="O72" s="225"/>
      <c r="P72" s="247"/>
      <c r="Q72" s="247"/>
      <c r="R72" s="247"/>
      <c r="S72" s="247"/>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c r="IU72" s="225"/>
      <c r="IV72" s="225"/>
      <c r="IW72" s="225"/>
    </row>
    <row r="73" spans="1:257" x14ac:dyDescent="0.25">
      <c r="A73" s="526"/>
      <c r="B73" s="527"/>
      <c r="C73" s="527"/>
      <c r="D73" s="527"/>
      <c r="E73" s="527"/>
      <c r="F73" s="527"/>
      <c r="G73" s="528"/>
      <c r="H73" s="3"/>
      <c r="I73" s="212">
        <v>0</v>
      </c>
      <c r="K73" s="225"/>
      <c r="L73" s="225"/>
      <c r="M73" s="225"/>
      <c r="N73" s="225"/>
      <c r="O73" s="225"/>
      <c r="P73" s="247"/>
      <c r="Q73" s="247"/>
      <c r="R73" s="247"/>
      <c r="S73" s="247"/>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c r="IU73" s="225"/>
      <c r="IV73" s="225"/>
      <c r="IW73" s="225"/>
    </row>
    <row r="74" spans="1:257" x14ac:dyDescent="0.25">
      <c r="A74" s="526"/>
      <c r="B74" s="527"/>
      <c r="C74" s="527"/>
      <c r="D74" s="527"/>
      <c r="E74" s="527"/>
      <c r="F74" s="527"/>
      <c r="G74" s="528"/>
      <c r="H74" s="3"/>
      <c r="I74" s="212">
        <v>0</v>
      </c>
      <c r="K74" s="225"/>
      <c r="L74" s="225"/>
      <c r="M74" s="225"/>
      <c r="N74" s="225"/>
      <c r="O74" s="225"/>
      <c r="P74" s="247"/>
      <c r="Q74" s="247"/>
      <c r="R74" s="247"/>
      <c r="S74" s="247"/>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c r="IU74" s="225"/>
      <c r="IV74" s="225"/>
      <c r="IW74" s="225"/>
    </row>
    <row r="75" spans="1:257" x14ac:dyDescent="0.25">
      <c r="A75" s="526"/>
      <c r="B75" s="527"/>
      <c r="C75" s="527"/>
      <c r="D75" s="527"/>
      <c r="E75" s="527"/>
      <c r="F75" s="527"/>
      <c r="G75" s="528"/>
      <c r="H75" s="3"/>
      <c r="I75" s="212">
        <v>0</v>
      </c>
      <c r="K75" s="225"/>
      <c r="L75" s="225"/>
      <c r="M75" s="225"/>
      <c r="N75" s="225"/>
      <c r="O75" s="225"/>
      <c r="P75" s="247"/>
      <c r="Q75" s="247"/>
      <c r="R75" s="247"/>
      <c r="S75" s="247"/>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c r="IU75" s="225"/>
      <c r="IV75" s="225"/>
      <c r="IW75" s="225"/>
    </row>
    <row r="76" spans="1:257" x14ac:dyDescent="0.25">
      <c r="A76" s="526"/>
      <c r="B76" s="527"/>
      <c r="C76" s="527"/>
      <c r="D76" s="527"/>
      <c r="E76" s="527"/>
      <c r="F76" s="527"/>
      <c r="G76" s="528"/>
      <c r="H76" s="3"/>
      <c r="I76" s="212">
        <v>0</v>
      </c>
      <c r="K76" s="225"/>
      <c r="L76" s="225"/>
      <c r="M76" s="225"/>
      <c r="N76" s="225"/>
      <c r="O76" s="225"/>
      <c r="P76" s="247"/>
      <c r="Q76" s="247"/>
      <c r="R76" s="247"/>
      <c r="S76" s="247"/>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c r="IU76" s="225"/>
      <c r="IV76" s="225"/>
      <c r="IW76" s="225"/>
    </row>
    <row r="77" spans="1:257" x14ac:dyDescent="0.25">
      <c r="A77" s="526"/>
      <c r="B77" s="527"/>
      <c r="C77" s="527"/>
      <c r="D77" s="527"/>
      <c r="E77" s="527"/>
      <c r="F77" s="527"/>
      <c r="G77" s="528"/>
      <c r="H77" s="3"/>
      <c r="I77" s="212">
        <v>0</v>
      </c>
      <c r="K77" s="225"/>
      <c r="L77" s="225"/>
      <c r="M77" s="225"/>
      <c r="N77" s="225"/>
      <c r="O77" s="225"/>
      <c r="P77" s="247"/>
      <c r="Q77" s="247"/>
      <c r="R77" s="247"/>
      <c r="S77" s="247"/>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c r="IU77" s="225"/>
      <c r="IV77" s="225"/>
      <c r="IW77" s="225"/>
    </row>
    <row r="78" spans="1:257" x14ac:dyDescent="0.25">
      <c r="A78" s="526"/>
      <c r="B78" s="527"/>
      <c r="C78" s="527"/>
      <c r="D78" s="527"/>
      <c r="E78" s="527"/>
      <c r="F78" s="527"/>
      <c r="G78" s="528"/>
      <c r="H78" s="3"/>
      <c r="I78" s="212">
        <v>0</v>
      </c>
      <c r="K78" s="225"/>
      <c r="L78" s="225"/>
      <c r="M78" s="225"/>
      <c r="N78" s="225"/>
      <c r="O78" s="225"/>
      <c r="P78" s="247"/>
      <c r="Q78" s="247"/>
      <c r="R78" s="247"/>
      <c r="S78" s="247"/>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c r="IU78" s="225"/>
      <c r="IV78" s="225"/>
      <c r="IW78" s="225"/>
    </row>
    <row r="79" spans="1:257" x14ac:dyDescent="0.25">
      <c r="A79" s="526"/>
      <c r="B79" s="527"/>
      <c r="C79" s="527"/>
      <c r="D79" s="527"/>
      <c r="E79" s="527"/>
      <c r="F79" s="527"/>
      <c r="G79" s="528"/>
      <c r="H79" s="3"/>
      <c r="I79" s="212">
        <v>0</v>
      </c>
      <c r="K79" s="225"/>
      <c r="L79" s="225"/>
      <c r="M79" s="225"/>
      <c r="N79" s="225"/>
      <c r="O79" s="225"/>
      <c r="P79" s="247"/>
      <c r="Q79" s="247"/>
      <c r="R79" s="247"/>
      <c r="S79" s="247"/>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5"/>
      <c r="IP79" s="225"/>
      <c r="IQ79" s="225"/>
      <c r="IR79" s="225"/>
      <c r="IS79" s="225"/>
      <c r="IT79" s="225"/>
      <c r="IU79" s="225"/>
      <c r="IV79" s="225"/>
      <c r="IW79" s="225"/>
    </row>
    <row r="80" spans="1:257" x14ac:dyDescent="0.25">
      <c r="A80" s="526"/>
      <c r="B80" s="527"/>
      <c r="C80" s="527"/>
      <c r="D80" s="527"/>
      <c r="E80" s="527"/>
      <c r="F80" s="527"/>
      <c r="G80" s="528"/>
      <c r="H80" s="3"/>
      <c r="I80" s="212">
        <v>0</v>
      </c>
      <c r="J80" s="225" t="s">
        <v>193</v>
      </c>
      <c r="K80" s="225"/>
      <c r="L80" s="225"/>
      <c r="M80" s="225"/>
      <c r="N80" s="225"/>
      <c r="O80" s="225"/>
      <c r="P80" s="247"/>
      <c r="Q80" s="247"/>
      <c r="R80" s="247"/>
      <c r="S80" s="247"/>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5"/>
      <c r="IP80" s="225"/>
      <c r="IQ80" s="225"/>
      <c r="IR80" s="225"/>
      <c r="IS80" s="225"/>
      <c r="IT80" s="225"/>
      <c r="IU80" s="225"/>
      <c r="IV80" s="225"/>
      <c r="IW80" s="225"/>
    </row>
    <row r="81" spans="1:257" hidden="1" x14ac:dyDescent="0.25">
      <c r="A81" s="526"/>
      <c r="B81" s="527"/>
      <c r="C81" s="527"/>
      <c r="D81" s="527"/>
      <c r="E81" s="527"/>
      <c r="F81" s="527"/>
      <c r="G81" s="528"/>
      <c r="H81" s="3"/>
      <c r="I81" s="212">
        <v>0</v>
      </c>
      <c r="K81" s="225"/>
      <c r="L81" s="225"/>
      <c r="M81" s="225"/>
      <c r="N81" s="225"/>
      <c r="O81" s="225"/>
      <c r="P81" s="247"/>
      <c r="Q81" s="247"/>
      <c r="R81" s="247"/>
      <c r="S81" s="247"/>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5"/>
      <c r="IP81" s="225"/>
      <c r="IQ81" s="225"/>
      <c r="IR81" s="225"/>
      <c r="IS81" s="225"/>
      <c r="IT81" s="225"/>
      <c r="IU81" s="225"/>
      <c r="IV81" s="225"/>
      <c r="IW81" s="225"/>
    </row>
    <row r="82" spans="1:257" hidden="1" x14ac:dyDescent="0.25">
      <c r="A82" s="526"/>
      <c r="B82" s="527"/>
      <c r="C82" s="527"/>
      <c r="D82" s="527"/>
      <c r="E82" s="527"/>
      <c r="F82" s="527"/>
      <c r="G82" s="528"/>
      <c r="H82" s="3"/>
      <c r="I82" s="212">
        <v>0</v>
      </c>
      <c r="K82" s="225"/>
      <c r="L82" s="225"/>
      <c r="M82" s="225"/>
      <c r="N82" s="225"/>
      <c r="O82" s="225"/>
      <c r="P82" s="247"/>
      <c r="Q82" s="247"/>
      <c r="R82" s="247"/>
      <c r="S82" s="247"/>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225"/>
      <c r="IP82" s="225"/>
      <c r="IQ82" s="225"/>
      <c r="IR82" s="225"/>
      <c r="IS82" s="225"/>
      <c r="IT82" s="225"/>
      <c r="IU82" s="225"/>
      <c r="IV82" s="225"/>
      <c r="IW82" s="225"/>
    </row>
    <row r="83" spans="1:257" hidden="1" x14ac:dyDescent="0.25">
      <c r="A83" s="526"/>
      <c r="B83" s="527"/>
      <c r="C83" s="527"/>
      <c r="D83" s="527"/>
      <c r="E83" s="527"/>
      <c r="F83" s="527"/>
      <c r="G83" s="528"/>
      <c r="H83" s="3"/>
      <c r="I83" s="212">
        <v>0</v>
      </c>
      <c r="K83" s="225"/>
      <c r="L83" s="225"/>
      <c r="M83" s="225"/>
      <c r="N83" s="225"/>
      <c r="O83" s="225"/>
      <c r="P83" s="247"/>
      <c r="Q83" s="247"/>
      <c r="R83" s="247"/>
      <c r="S83" s="247"/>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row>
    <row r="84" spans="1:257" hidden="1" x14ac:dyDescent="0.25">
      <c r="A84" s="526"/>
      <c r="B84" s="527"/>
      <c r="C84" s="527"/>
      <c r="D84" s="527"/>
      <c r="E84" s="527"/>
      <c r="F84" s="527"/>
      <c r="G84" s="528"/>
      <c r="H84" s="3"/>
      <c r="I84" s="212">
        <v>0</v>
      </c>
      <c r="K84" s="225"/>
      <c r="L84" s="225"/>
      <c r="M84" s="225"/>
      <c r="N84" s="225"/>
      <c r="O84" s="225"/>
      <c r="P84" s="247"/>
      <c r="Q84" s="247"/>
      <c r="R84" s="247"/>
      <c r="S84" s="247"/>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225"/>
      <c r="IR84" s="225"/>
      <c r="IS84" s="225"/>
      <c r="IT84" s="225"/>
      <c r="IU84" s="225"/>
      <c r="IV84" s="225"/>
      <c r="IW84" s="225"/>
    </row>
    <row r="85" spans="1:257" hidden="1" x14ac:dyDescent="0.25">
      <c r="A85" s="526"/>
      <c r="B85" s="527"/>
      <c r="C85" s="527"/>
      <c r="D85" s="527"/>
      <c r="E85" s="527"/>
      <c r="F85" s="527"/>
      <c r="G85" s="528"/>
      <c r="H85" s="3"/>
      <c r="I85" s="212">
        <v>0</v>
      </c>
      <c r="K85" s="225"/>
      <c r="L85" s="225"/>
      <c r="M85" s="225"/>
      <c r="N85" s="225"/>
      <c r="O85" s="225"/>
      <c r="P85" s="247"/>
      <c r="Q85" s="247"/>
      <c r="R85" s="247"/>
      <c r="S85" s="247"/>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c r="IW85" s="225"/>
    </row>
    <row r="86" spans="1:257" hidden="1" x14ac:dyDescent="0.25">
      <c r="A86" s="526"/>
      <c r="B86" s="527"/>
      <c r="C86" s="527"/>
      <c r="D86" s="527"/>
      <c r="E86" s="527"/>
      <c r="F86" s="527"/>
      <c r="G86" s="528"/>
      <c r="H86" s="3"/>
      <c r="I86" s="212">
        <v>0</v>
      </c>
      <c r="K86" s="225"/>
      <c r="L86" s="225"/>
      <c r="M86" s="225"/>
      <c r="N86" s="225"/>
      <c r="O86" s="225"/>
      <c r="P86" s="247"/>
      <c r="Q86" s="247"/>
      <c r="R86" s="247"/>
      <c r="S86" s="247"/>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c r="IW86" s="225"/>
    </row>
    <row r="87" spans="1:257" hidden="1" x14ac:dyDescent="0.25">
      <c r="A87" s="526"/>
      <c r="B87" s="527"/>
      <c r="C87" s="527"/>
      <c r="D87" s="527"/>
      <c r="E87" s="527"/>
      <c r="F87" s="527"/>
      <c r="G87" s="528"/>
      <c r="H87" s="3"/>
      <c r="I87" s="212">
        <v>0</v>
      </c>
      <c r="K87" s="225"/>
      <c r="L87" s="225"/>
      <c r="M87" s="225"/>
      <c r="N87" s="225"/>
      <c r="O87" s="225"/>
      <c r="P87" s="247"/>
      <c r="Q87" s="247"/>
      <c r="R87" s="247"/>
      <c r="S87" s="247"/>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c r="IW87" s="225"/>
    </row>
    <row r="88" spans="1:257" hidden="1" x14ac:dyDescent="0.25">
      <c r="A88" s="526"/>
      <c r="B88" s="527"/>
      <c r="C88" s="527"/>
      <c r="D88" s="527"/>
      <c r="E88" s="527"/>
      <c r="F88" s="527"/>
      <c r="G88" s="528"/>
      <c r="H88" s="3"/>
      <c r="I88" s="212">
        <v>0</v>
      </c>
      <c r="K88" s="225"/>
      <c r="L88" s="225"/>
      <c r="M88" s="225"/>
      <c r="N88" s="225"/>
      <c r="O88" s="225"/>
      <c r="P88" s="247"/>
      <c r="Q88" s="247"/>
      <c r="R88" s="247"/>
      <c r="S88" s="247"/>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c r="IW88" s="225"/>
    </row>
    <row r="89" spans="1:257" hidden="1" x14ac:dyDescent="0.25">
      <c r="A89" s="526"/>
      <c r="B89" s="527"/>
      <c r="C89" s="527"/>
      <c r="D89" s="527"/>
      <c r="E89" s="527"/>
      <c r="F89" s="527"/>
      <c r="G89" s="528"/>
      <c r="H89" s="3"/>
      <c r="I89" s="212">
        <v>0</v>
      </c>
      <c r="J89" s="225" t="s">
        <v>193</v>
      </c>
      <c r="K89" s="225"/>
      <c r="L89" s="225"/>
      <c r="M89" s="225"/>
      <c r="N89" s="225"/>
      <c r="O89" s="225"/>
      <c r="P89" s="247"/>
      <c r="Q89" s="247"/>
      <c r="R89" s="247"/>
      <c r="S89" s="247"/>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c r="IF89" s="225"/>
      <c r="IG89" s="225"/>
      <c r="IH89" s="225"/>
      <c r="II89" s="225"/>
      <c r="IJ89" s="225"/>
      <c r="IK89" s="225"/>
      <c r="IL89" s="225"/>
      <c r="IM89" s="225"/>
      <c r="IN89" s="225"/>
      <c r="IO89" s="225"/>
      <c r="IP89" s="225"/>
      <c r="IQ89" s="225"/>
      <c r="IR89" s="225"/>
      <c r="IS89" s="225"/>
      <c r="IT89" s="225"/>
      <c r="IU89" s="225"/>
      <c r="IV89" s="225"/>
      <c r="IW89" s="225"/>
    </row>
    <row r="90" spans="1:257" hidden="1" x14ac:dyDescent="0.25">
      <c r="A90" s="526"/>
      <c r="B90" s="527"/>
      <c r="C90" s="527"/>
      <c r="D90" s="527"/>
      <c r="E90" s="527"/>
      <c r="F90" s="527"/>
      <c r="G90" s="528"/>
      <c r="H90" s="3"/>
      <c r="I90" s="212">
        <v>0</v>
      </c>
      <c r="K90" s="225"/>
      <c r="L90" s="225"/>
      <c r="M90" s="225"/>
      <c r="N90" s="225"/>
      <c r="O90" s="225"/>
      <c r="P90" s="247"/>
      <c r="Q90" s="247"/>
      <c r="R90" s="247"/>
      <c r="S90" s="247"/>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5"/>
      <c r="IP90" s="225"/>
      <c r="IQ90" s="225"/>
      <c r="IR90" s="225"/>
      <c r="IS90" s="225"/>
      <c r="IT90" s="225"/>
      <c r="IU90" s="225"/>
      <c r="IV90" s="225"/>
      <c r="IW90" s="225"/>
    </row>
    <row r="91" spans="1:257" ht="15" hidden="1" customHeight="1" x14ac:dyDescent="0.25">
      <c r="A91" s="526"/>
      <c r="B91" s="527"/>
      <c r="C91" s="527"/>
      <c r="D91" s="527"/>
      <c r="E91" s="527"/>
      <c r="F91" s="527"/>
      <c r="G91" s="528"/>
      <c r="H91" s="3"/>
      <c r="I91" s="212">
        <v>0</v>
      </c>
      <c r="K91" s="225"/>
      <c r="L91" s="225"/>
      <c r="M91" s="225"/>
      <c r="N91" s="225"/>
      <c r="O91" s="225"/>
      <c r="P91" s="247"/>
      <c r="Q91" s="247"/>
      <c r="R91" s="247"/>
      <c r="S91" s="247"/>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5"/>
      <c r="IP91" s="225"/>
      <c r="IQ91" s="225"/>
      <c r="IR91" s="225"/>
      <c r="IS91" s="225"/>
      <c r="IT91" s="225"/>
      <c r="IU91" s="225"/>
      <c r="IV91" s="225"/>
      <c r="IW91" s="225"/>
    </row>
    <row r="92" spans="1:257" ht="15" hidden="1" customHeight="1" x14ac:dyDescent="0.25">
      <c r="A92" s="526"/>
      <c r="B92" s="527"/>
      <c r="C92" s="527"/>
      <c r="D92" s="527"/>
      <c r="E92" s="527"/>
      <c r="F92" s="527"/>
      <c r="G92" s="528"/>
      <c r="H92" s="4"/>
      <c r="I92" s="212">
        <v>0</v>
      </c>
      <c r="J92" s="225"/>
      <c r="K92" s="225"/>
      <c r="L92" s="225"/>
      <c r="M92" s="225"/>
      <c r="N92" s="225"/>
      <c r="O92" s="225"/>
      <c r="P92" s="247"/>
      <c r="Q92" s="247"/>
      <c r="R92" s="247"/>
      <c r="S92" s="247"/>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5"/>
      <c r="IP92" s="225"/>
      <c r="IQ92" s="225"/>
      <c r="IR92" s="225"/>
      <c r="IS92" s="225"/>
      <c r="IT92" s="225"/>
      <c r="IU92" s="225"/>
      <c r="IV92" s="225"/>
      <c r="IW92" s="225"/>
    </row>
    <row r="93" spans="1:257" hidden="1" x14ac:dyDescent="0.25">
      <c r="A93" s="526"/>
      <c r="B93" s="527"/>
      <c r="C93" s="527"/>
      <c r="D93" s="527"/>
      <c r="E93" s="527"/>
      <c r="F93" s="527"/>
      <c r="G93" s="528"/>
      <c r="H93" s="4"/>
      <c r="I93" s="212">
        <v>0</v>
      </c>
      <c r="J93" s="225"/>
      <c r="K93" s="225"/>
      <c r="L93" s="225"/>
      <c r="M93" s="225"/>
      <c r="N93" s="225"/>
      <c r="O93" s="225"/>
      <c r="P93" s="247"/>
      <c r="Q93" s="247"/>
      <c r="R93" s="247"/>
      <c r="S93" s="247"/>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5"/>
      <c r="IP93" s="225"/>
      <c r="IQ93" s="225"/>
      <c r="IR93" s="225"/>
      <c r="IS93" s="225"/>
      <c r="IT93" s="225"/>
      <c r="IU93" s="225"/>
      <c r="IV93" s="225"/>
      <c r="IW93" s="225"/>
    </row>
    <row r="94" spans="1:257" hidden="1" x14ac:dyDescent="0.25">
      <c r="A94" s="526"/>
      <c r="B94" s="527"/>
      <c r="C94" s="527"/>
      <c r="D94" s="527"/>
      <c r="E94" s="527"/>
      <c r="F94" s="527"/>
      <c r="G94" s="528"/>
      <c r="H94" s="4"/>
      <c r="I94" s="212">
        <v>0</v>
      </c>
      <c r="J94" s="225"/>
      <c r="K94" s="225"/>
      <c r="L94" s="225"/>
      <c r="M94" s="225"/>
      <c r="N94" s="225"/>
      <c r="O94" s="225"/>
      <c r="P94" s="247"/>
      <c r="Q94" s="247"/>
      <c r="R94" s="247"/>
      <c r="S94" s="247"/>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c r="IS94" s="225"/>
      <c r="IT94" s="225"/>
      <c r="IU94" s="225"/>
      <c r="IV94" s="225"/>
      <c r="IW94" s="225"/>
    </row>
    <row r="95" spans="1:257" hidden="1" x14ac:dyDescent="0.25">
      <c r="A95" s="526"/>
      <c r="B95" s="527"/>
      <c r="C95" s="527"/>
      <c r="D95" s="527"/>
      <c r="E95" s="527"/>
      <c r="F95" s="527"/>
      <c r="G95" s="528"/>
      <c r="H95" s="4"/>
      <c r="I95" s="212">
        <v>0</v>
      </c>
      <c r="J95" s="225"/>
      <c r="K95" s="225"/>
      <c r="L95" s="225"/>
      <c r="M95" s="225"/>
      <c r="N95" s="225"/>
      <c r="O95" s="225"/>
      <c r="P95" s="247"/>
      <c r="Q95" s="247"/>
      <c r="R95" s="247"/>
      <c r="S95" s="247"/>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c r="IS95" s="225"/>
      <c r="IT95" s="225"/>
      <c r="IU95" s="225"/>
      <c r="IV95" s="225"/>
      <c r="IW95" s="225"/>
    </row>
    <row r="96" spans="1:257" hidden="1" x14ac:dyDescent="0.25">
      <c r="A96" s="526"/>
      <c r="B96" s="527"/>
      <c r="C96" s="527"/>
      <c r="D96" s="527"/>
      <c r="E96" s="527"/>
      <c r="F96" s="527"/>
      <c r="G96" s="528"/>
      <c r="H96" s="4"/>
      <c r="I96" s="212">
        <v>0</v>
      </c>
      <c r="J96" s="225"/>
      <c r="K96" s="225"/>
      <c r="L96" s="225"/>
      <c r="M96" s="225"/>
      <c r="N96" s="225"/>
      <c r="O96" s="225"/>
      <c r="P96" s="247"/>
      <c r="Q96" s="247"/>
      <c r="R96" s="247"/>
      <c r="S96" s="247"/>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c r="IS96" s="225"/>
      <c r="IT96" s="225"/>
      <c r="IU96" s="225"/>
      <c r="IV96" s="225"/>
      <c r="IW96" s="225"/>
    </row>
    <row r="97" spans="1:257" ht="17.850000000000001" hidden="1" customHeight="1" x14ac:dyDescent="0.25">
      <c r="A97" s="526"/>
      <c r="B97" s="527"/>
      <c r="C97" s="527"/>
      <c r="D97" s="527"/>
      <c r="E97" s="527"/>
      <c r="F97" s="527"/>
      <c r="G97" s="528"/>
      <c r="H97" s="4"/>
      <c r="I97" s="212">
        <v>0</v>
      </c>
      <c r="J97" s="225"/>
      <c r="K97" s="225"/>
      <c r="L97" s="225"/>
      <c r="M97" s="225"/>
      <c r="N97" s="246"/>
      <c r="O97" s="225"/>
      <c r="P97" s="247"/>
      <c r="Q97" s="247"/>
      <c r="R97" s="247"/>
      <c r="S97" s="247"/>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225"/>
      <c r="IP97" s="225"/>
      <c r="IQ97" s="225"/>
      <c r="IR97" s="225"/>
      <c r="IS97" s="225"/>
      <c r="IT97" s="225"/>
      <c r="IU97" s="225"/>
      <c r="IV97" s="225"/>
      <c r="IW97" s="225"/>
    </row>
    <row r="98" spans="1:257" hidden="1" x14ac:dyDescent="0.25">
      <c r="A98" s="526"/>
      <c r="B98" s="527"/>
      <c r="C98" s="527"/>
      <c r="D98" s="527"/>
      <c r="E98" s="527"/>
      <c r="F98" s="527"/>
      <c r="G98" s="528"/>
      <c r="H98" s="4"/>
      <c r="I98" s="212">
        <v>0</v>
      </c>
      <c r="J98" s="225"/>
      <c r="K98" s="225"/>
      <c r="L98" s="225"/>
      <c r="M98" s="225"/>
      <c r="N98" s="225"/>
      <c r="O98" s="225"/>
      <c r="P98" s="247"/>
      <c r="Q98" s="247"/>
      <c r="R98" s="247"/>
      <c r="S98" s="247"/>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25"/>
      <c r="HD98" s="225"/>
      <c r="HE98" s="225"/>
      <c r="HF98" s="225"/>
      <c r="HG98" s="225"/>
      <c r="HH98" s="225"/>
      <c r="HI98" s="225"/>
      <c r="HJ98" s="225"/>
      <c r="HK98" s="225"/>
      <c r="HL98" s="225"/>
      <c r="HM98" s="225"/>
      <c r="HN98" s="225"/>
      <c r="HO98" s="225"/>
      <c r="HP98" s="225"/>
      <c r="HQ98" s="225"/>
      <c r="HR98" s="225"/>
      <c r="HS98" s="225"/>
      <c r="HT98" s="225"/>
      <c r="HU98" s="225"/>
      <c r="HV98" s="225"/>
      <c r="HW98" s="225"/>
      <c r="HX98" s="225"/>
      <c r="HY98" s="225"/>
      <c r="HZ98" s="225"/>
      <c r="IA98" s="225"/>
      <c r="IB98" s="225"/>
      <c r="IC98" s="225"/>
      <c r="ID98" s="225"/>
      <c r="IE98" s="225"/>
      <c r="IF98" s="225"/>
      <c r="IG98" s="225"/>
      <c r="IH98" s="225"/>
      <c r="II98" s="225"/>
      <c r="IJ98" s="225"/>
      <c r="IK98" s="225"/>
      <c r="IL98" s="225"/>
      <c r="IM98" s="225"/>
      <c r="IN98" s="225"/>
      <c r="IO98" s="225"/>
      <c r="IP98" s="225"/>
      <c r="IQ98" s="225"/>
      <c r="IR98" s="225"/>
      <c r="IS98" s="225"/>
      <c r="IT98" s="225"/>
      <c r="IU98" s="225"/>
      <c r="IV98" s="225"/>
      <c r="IW98" s="225"/>
    </row>
    <row r="99" spans="1:257" ht="15" hidden="1" customHeight="1" x14ac:dyDescent="0.25">
      <c r="A99" s="526"/>
      <c r="B99" s="527"/>
      <c r="C99" s="527"/>
      <c r="D99" s="527"/>
      <c r="E99" s="527"/>
      <c r="F99" s="527"/>
      <c r="G99" s="528"/>
      <c r="H99" s="3"/>
      <c r="I99" s="212">
        <v>0</v>
      </c>
      <c r="K99" s="245"/>
    </row>
    <row r="100" spans="1:257" ht="15" hidden="1" customHeight="1" x14ac:dyDescent="0.25">
      <c r="A100" s="526"/>
      <c r="B100" s="527"/>
      <c r="C100" s="527"/>
      <c r="D100" s="527"/>
      <c r="E100" s="527"/>
      <c r="F100" s="527"/>
      <c r="G100" s="528"/>
      <c r="H100" s="3"/>
      <c r="I100" s="212">
        <v>0</v>
      </c>
    </row>
    <row r="101" spans="1:257" ht="30.6" customHeight="1" x14ac:dyDescent="0.3">
      <c r="A101" s="615" t="s">
        <v>38</v>
      </c>
      <c r="B101" s="616"/>
      <c r="C101" s="616"/>
      <c r="D101" s="616"/>
      <c r="E101" s="616"/>
      <c r="F101" s="616"/>
      <c r="G101" s="616"/>
      <c r="H101" s="616"/>
      <c r="I101" s="617"/>
    </row>
    <row r="102" spans="1:257" ht="30.6" customHeight="1" thickBot="1" x14ac:dyDescent="0.3">
      <c r="A102" s="575"/>
      <c r="B102" s="576"/>
      <c r="C102" s="576"/>
      <c r="D102" s="576"/>
      <c r="E102" s="576"/>
      <c r="F102" s="576"/>
      <c r="G102" s="576"/>
      <c r="H102" s="576"/>
      <c r="I102" s="577"/>
      <c r="J102" s="225"/>
      <c r="K102" s="225"/>
      <c r="L102" s="225"/>
      <c r="M102" s="225"/>
      <c r="N102" s="246"/>
      <c r="O102" s="225"/>
      <c r="P102" s="247"/>
      <c r="Q102" s="247"/>
      <c r="R102" s="247"/>
      <c r="S102" s="247"/>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5"/>
      <c r="HL102" s="225"/>
      <c r="HM102" s="225"/>
      <c r="HN102" s="225"/>
      <c r="HO102" s="225"/>
      <c r="HP102" s="225"/>
      <c r="HQ102" s="225"/>
      <c r="HR102" s="225"/>
      <c r="HS102" s="225"/>
      <c r="HT102" s="225"/>
      <c r="HU102" s="225"/>
      <c r="HV102" s="225"/>
      <c r="HW102" s="225"/>
      <c r="HX102" s="225"/>
      <c r="HY102" s="225"/>
      <c r="HZ102" s="225"/>
      <c r="IA102" s="225"/>
      <c r="IB102" s="225"/>
      <c r="IC102" s="225"/>
      <c r="ID102" s="225"/>
      <c r="IE102" s="225"/>
      <c r="IF102" s="225"/>
      <c r="IG102" s="225"/>
      <c r="IH102" s="225"/>
      <c r="II102" s="225"/>
      <c r="IJ102" s="225"/>
      <c r="IK102" s="225"/>
      <c r="IL102" s="225"/>
      <c r="IM102" s="225"/>
      <c r="IN102" s="225"/>
      <c r="IO102" s="225"/>
      <c r="IP102" s="225"/>
      <c r="IQ102" s="225"/>
      <c r="IR102" s="225"/>
      <c r="IS102" s="225"/>
      <c r="IT102" s="225"/>
      <c r="IU102" s="225"/>
      <c r="IV102" s="225"/>
      <c r="IW102" s="225"/>
    </row>
    <row r="103" spans="1:257" ht="15" customHeight="1" thickBot="1" x14ac:dyDescent="0.3">
      <c r="C103" s="215"/>
      <c r="D103" s="215"/>
      <c r="E103" s="215"/>
      <c r="F103" s="215"/>
      <c r="G103" s="215"/>
      <c r="H103" s="215"/>
      <c r="I103" s="215"/>
      <c r="J103" s="225"/>
      <c r="K103" s="225"/>
      <c r="L103" s="225"/>
      <c r="M103" s="225"/>
      <c r="N103" s="246"/>
      <c r="O103" s="225"/>
      <c r="P103" s="247"/>
      <c r="Q103" s="247"/>
      <c r="R103" s="247"/>
      <c r="S103" s="247"/>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25"/>
      <c r="HD103" s="225"/>
      <c r="HE103" s="225"/>
      <c r="HF103" s="225"/>
      <c r="HG103" s="225"/>
      <c r="HH103" s="225"/>
      <c r="HI103" s="225"/>
      <c r="HJ103" s="225"/>
      <c r="HK103" s="225"/>
      <c r="HL103" s="225"/>
      <c r="HM103" s="225"/>
      <c r="HN103" s="225"/>
      <c r="HO103" s="225"/>
      <c r="HP103" s="225"/>
      <c r="HQ103" s="225"/>
      <c r="HR103" s="225"/>
      <c r="HS103" s="225"/>
      <c r="HT103" s="225"/>
      <c r="HU103" s="225"/>
      <c r="HV103" s="225"/>
      <c r="HW103" s="225"/>
      <c r="HX103" s="225"/>
      <c r="HY103" s="225"/>
      <c r="HZ103" s="225"/>
      <c r="IA103" s="225"/>
      <c r="IB103" s="225"/>
      <c r="IC103" s="225"/>
      <c r="ID103" s="225"/>
      <c r="IE103" s="225"/>
      <c r="IF103" s="225"/>
      <c r="IG103" s="225"/>
      <c r="IH103" s="225"/>
      <c r="II103" s="225"/>
      <c r="IJ103" s="225"/>
      <c r="IK103" s="225"/>
      <c r="IL103" s="225"/>
      <c r="IM103" s="225"/>
      <c r="IN103" s="225"/>
      <c r="IO103" s="225"/>
      <c r="IP103" s="225"/>
      <c r="IQ103" s="225"/>
      <c r="IR103" s="225"/>
      <c r="IS103" s="225"/>
      <c r="IT103" s="225"/>
      <c r="IU103" s="225"/>
      <c r="IV103" s="225"/>
      <c r="IW103" s="225"/>
    </row>
    <row r="104" spans="1:257" ht="15" customHeight="1" x14ac:dyDescent="0.25">
      <c r="A104" s="532" t="s">
        <v>4</v>
      </c>
      <c r="B104" s="533"/>
      <c r="C104" s="533"/>
      <c r="D104" s="533"/>
      <c r="E104" s="533"/>
      <c r="F104" s="533"/>
      <c r="G104" s="230" t="s">
        <v>28</v>
      </c>
      <c r="H104" s="263"/>
      <c r="I104" s="264">
        <f>SUM(I107:I116)</f>
        <v>0</v>
      </c>
      <c r="J104" s="225"/>
      <c r="K104" s="225"/>
      <c r="L104" s="225"/>
      <c r="M104" s="225"/>
      <c r="N104" s="246"/>
      <c r="O104" s="225"/>
      <c r="P104" s="247"/>
      <c r="Q104" s="247"/>
      <c r="R104" s="247"/>
      <c r="S104" s="247"/>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c r="IJ104" s="225"/>
      <c r="IK104" s="225"/>
      <c r="IL104" s="225"/>
      <c r="IM104" s="225"/>
      <c r="IN104" s="225"/>
      <c r="IO104" s="225"/>
      <c r="IP104" s="225"/>
      <c r="IQ104" s="225"/>
      <c r="IR104" s="225"/>
      <c r="IS104" s="225"/>
      <c r="IT104" s="225"/>
      <c r="IU104" s="225"/>
      <c r="IV104" s="225"/>
      <c r="IW104" s="225"/>
    </row>
    <row r="105" spans="1:257" ht="31.65" customHeight="1" x14ac:dyDescent="0.25">
      <c r="A105" s="534" t="s">
        <v>182</v>
      </c>
      <c r="B105" s="535"/>
      <c r="C105" s="536"/>
      <c r="D105" s="536"/>
      <c r="E105" s="536"/>
      <c r="F105" s="536"/>
      <c r="G105" s="536"/>
      <c r="H105" s="536"/>
      <c r="I105" s="537"/>
      <c r="J105" s="225"/>
    </row>
    <row r="106" spans="1:257" s="262" customFormat="1" ht="18" x14ac:dyDescent="0.25">
      <c r="A106" s="529" t="s">
        <v>194</v>
      </c>
      <c r="B106" s="530"/>
      <c r="C106" s="530"/>
      <c r="D106" s="530"/>
      <c r="E106" s="530"/>
      <c r="F106" s="530"/>
      <c r="G106" s="531"/>
      <c r="H106" s="5"/>
      <c r="I106" s="265" t="s">
        <v>29</v>
      </c>
      <c r="J106" s="227"/>
      <c r="K106" s="260"/>
      <c r="L106" s="260"/>
      <c r="M106" s="260"/>
      <c r="N106" s="260"/>
      <c r="O106" s="260"/>
      <c r="P106" s="261"/>
      <c r="Q106" s="261"/>
      <c r="R106" s="261"/>
      <c r="S106" s="261"/>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260"/>
      <c r="BH106" s="260"/>
      <c r="BI106" s="260"/>
      <c r="BJ106" s="260"/>
      <c r="BK106" s="260"/>
      <c r="BL106" s="260"/>
      <c r="BM106" s="260"/>
      <c r="BN106" s="260"/>
      <c r="BO106" s="260"/>
      <c r="BP106" s="260"/>
      <c r="BQ106" s="260"/>
      <c r="BR106" s="260"/>
      <c r="BS106" s="260"/>
      <c r="BT106" s="260"/>
      <c r="BU106" s="260"/>
      <c r="BV106" s="260"/>
      <c r="BW106" s="260"/>
      <c r="BX106" s="260"/>
      <c r="BY106" s="260"/>
      <c r="BZ106" s="260"/>
      <c r="CA106" s="260"/>
      <c r="CB106" s="260"/>
      <c r="CC106" s="260"/>
      <c r="CD106" s="260"/>
      <c r="CE106" s="260"/>
      <c r="CF106" s="260"/>
      <c r="CG106" s="260"/>
      <c r="CH106" s="260"/>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0"/>
      <c r="DF106" s="260"/>
      <c r="DG106" s="260"/>
      <c r="DH106" s="260"/>
      <c r="DI106" s="260"/>
      <c r="DJ106" s="260"/>
      <c r="DK106" s="260"/>
      <c r="DL106" s="260"/>
      <c r="DM106" s="260"/>
      <c r="DN106" s="260"/>
      <c r="DO106" s="260"/>
      <c r="DP106" s="260"/>
      <c r="DQ106" s="260"/>
      <c r="DR106" s="260"/>
      <c r="DS106" s="260"/>
      <c r="DT106" s="260"/>
      <c r="DU106" s="260"/>
      <c r="DV106" s="260"/>
      <c r="DW106" s="260"/>
      <c r="DX106" s="260"/>
      <c r="DY106" s="260"/>
      <c r="DZ106" s="260"/>
      <c r="EA106" s="260"/>
      <c r="EB106" s="260"/>
      <c r="EC106" s="260"/>
      <c r="ED106" s="260"/>
      <c r="EE106" s="260"/>
      <c r="EF106" s="260"/>
      <c r="EG106" s="260"/>
      <c r="EH106" s="260"/>
      <c r="EI106" s="260"/>
      <c r="EJ106" s="260"/>
      <c r="EK106" s="260"/>
      <c r="EL106" s="260"/>
      <c r="EM106" s="260"/>
      <c r="EN106" s="260"/>
      <c r="EO106" s="260"/>
      <c r="EP106" s="260"/>
      <c r="EQ106" s="260"/>
      <c r="ER106" s="260"/>
      <c r="ES106" s="260"/>
      <c r="ET106" s="260"/>
      <c r="EU106" s="260"/>
      <c r="EV106" s="260"/>
      <c r="EW106" s="260"/>
      <c r="EX106" s="260"/>
      <c r="EY106" s="260"/>
      <c r="EZ106" s="260"/>
      <c r="FA106" s="260"/>
      <c r="FB106" s="260"/>
      <c r="FC106" s="260"/>
      <c r="FD106" s="260"/>
      <c r="FE106" s="260"/>
      <c r="FF106" s="260"/>
      <c r="FG106" s="260"/>
      <c r="FH106" s="260"/>
      <c r="FI106" s="260"/>
      <c r="FJ106" s="260"/>
      <c r="FK106" s="260"/>
      <c r="FL106" s="260"/>
      <c r="FM106" s="260"/>
      <c r="FN106" s="260"/>
      <c r="FO106" s="260"/>
      <c r="FP106" s="260"/>
      <c r="FQ106" s="260"/>
      <c r="FR106" s="260"/>
      <c r="FS106" s="260"/>
      <c r="FT106" s="260"/>
      <c r="FU106" s="260"/>
      <c r="FV106" s="260"/>
      <c r="FW106" s="260"/>
      <c r="FX106" s="260"/>
      <c r="FY106" s="260"/>
      <c r="FZ106" s="260"/>
      <c r="GA106" s="260"/>
      <c r="GB106" s="260"/>
      <c r="GC106" s="260"/>
      <c r="GD106" s="260"/>
      <c r="GE106" s="260"/>
      <c r="GF106" s="260"/>
      <c r="GG106" s="260"/>
      <c r="GH106" s="260"/>
      <c r="GI106" s="260"/>
      <c r="GJ106" s="260"/>
      <c r="GK106" s="260"/>
      <c r="GL106" s="260"/>
      <c r="GM106" s="260"/>
      <c r="GN106" s="260"/>
      <c r="GO106" s="260"/>
      <c r="GP106" s="260"/>
      <c r="GQ106" s="260"/>
      <c r="GR106" s="260"/>
      <c r="GS106" s="260"/>
      <c r="GT106" s="260"/>
      <c r="GU106" s="260"/>
      <c r="GV106" s="260"/>
      <c r="GW106" s="260"/>
      <c r="GX106" s="260"/>
      <c r="GY106" s="260"/>
      <c r="GZ106" s="260"/>
      <c r="HA106" s="260"/>
      <c r="HB106" s="260"/>
      <c r="HC106" s="260"/>
      <c r="HD106" s="260"/>
      <c r="HE106" s="260"/>
      <c r="HF106" s="260"/>
      <c r="HG106" s="260"/>
      <c r="HH106" s="260"/>
      <c r="HI106" s="260"/>
      <c r="HJ106" s="260"/>
      <c r="HK106" s="260"/>
      <c r="HL106" s="260"/>
      <c r="HM106" s="260"/>
      <c r="HN106" s="260"/>
      <c r="HO106" s="260"/>
      <c r="HP106" s="260"/>
      <c r="HQ106" s="260"/>
      <c r="HR106" s="260"/>
      <c r="HS106" s="260"/>
      <c r="HT106" s="260"/>
      <c r="HU106" s="260"/>
      <c r="HV106" s="260"/>
      <c r="HW106" s="260"/>
      <c r="HX106" s="260"/>
      <c r="HY106" s="260"/>
      <c r="HZ106" s="260"/>
      <c r="IA106" s="260"/>
      <c r="IB106" s="260"/>
      <c r="IC106" s="260"/>
      <c r="ID106" s="260"/>
      <c r="IE106" s="260"/>
      <c r="IF106" s="260"/>
      <c r="IG106" s="260"/>
      <c r="IH106" s="260"/>
      <c r="II106" s="260"/>
      <c r="IJ106" s="260"/>
      <c r="IK106" s="260"/>
      <c r="IL106" s="260"/>
      <c r="IM106" s="260"/>
      <c r="IN106" s="260"/>
      <c r="IO106" s="260"/>
      <c r="IP106" s="260"/>
      <c r="IQ106" s="260"/>
      <c r="IR106" s="260"/>
      <c r="IS106" s="260"/>
      <c r="IT106" s="260"/>
      <c r="IU106" s="260"/>
      <c r="IV106" s="260"/>
      <c r="IW106" s="260"/>
    </row>
    <row r="107" spans="1:257" x14ac:dyDescent="0.25">
      <c r="A107" s="524"/>
      <c r="B107" s="525"/>
      <c r="C107" s="525"/>
      <c r="D107" s="525"/>
      <c r="E107" s="525"/>
      <c r="F107" s="525"/>
      <c r="G107" s="525"/>
      <c r="H107" s="266"/>
      <c r="I107" s="213">
        <v>0</v>
      </c>
      <c r="J107" s="225"/>
    </row>
    <row r="108" spans="1:257" hidden="1" x14ac:dyDescent="0.25">
      <c r="A108" s="524"/>
      <c r="B108" s="525"/>
      <c r="C108" s="525"/>
      <c r="D108" s="525"/>
      <c r="E108" s="525"/>
      <c r="F108" s="525"/>
      <c r="G108" s="525"/>
      <c r="H108" s="266"/>
      <c r="I108" s="213">
        <v>0</v>
      </c>
      <c r="J108" s="225"/>
    </row>
    <row r="109" spans="1:257" hidden="1" x14ac:dyDescent="0.25">
      <c r="A109" s="524"/>
      <c r="B109" s="525"/>
      <c r="C109" s="525"/>
      <c r="D109" s="525"/>
      <c r="E109" s="525"/>
      <c r="F109" s="525"/>
      <c r="G109" s="525"/>
      <c r="H109" s="266"/>
      <c r="I109" s="213">
        <v>0</v>
      </c>
      <c r="J109" s="225"/>
    </row>
    <row r="110" spans="1:257" hidden="1" x14ac:dyDescent="0.25">
      <c r="A110" s="524"/>
      <c r="B110" s="525"/>
      <c r="C110" s="525"/>
      <c r="D110" s="525"/>
      <c r="E110" s="525"/>
      <c r="F110" s="525"/>
      <c r="G110" s="525"/>
      <c r="H110" s="266"/>
      <c r="I110" s="213">
        <v>0</v>
      </c>
      <c r="J110" s="225"/>
    </row>
    <row r="111" spans="1:257" hidden="1" x14ac:dyDescent="0.25">
      <c r="A111" s="524"/>
      <c r="B111" s="525"/>
      <c r="C111" s="525"/>
      <c r="D111" s="525"/>
      <c r="E111" s="525"/>
      <c r="F111" s="525"/>
      <c r="G111" s="525"/>
      <c r="H111" s="266"/>
      <c r="I111" s="213">
        <v>0</v>
      </c>
      <c r="J111" s="225"/>
    </row>
    <row r="112" spans="1:257" hidden="1" x14ac:dyDescent="0.25">
      <c r="A112" s="524"/>
      <c r="B112" s="525"/>
      <c r="C112" s="525"/>
      <c r="D112" s="525"/>
      <c r="E112" s="525"/>
      <c r="F112" s="525"/>
      <c r="G112" s="525"/>
      <c r="H112" s="266"/>
      <c r="I112" s="213">
        <v>0</v>
      </c>
      <c r="J112" s="225"/>
    </row>
    <row r="113" spans="1:257" hidden="1" x14ac:dyDescent="0.25">
      <c r="A113" s="524"/>
      <c r="B113" s="525"/>
      <c r="C113" s="525"/>
      <c r="D113" s="525"/>
      <c r="E113" s="525"/>
      <c r="F113" s="525"/>
      <c r="G113" s="525"/>
      <c r="H113" s="266"/>
      <c r="I113" s="213">
        <v>0</v>
      </c>
      <c r="J113" s="225"/>
    </row>
    <row r="114" spans="1:257" hidden="1" x14ac:dyDescent="0.25">
      <c r="A114" s="524"/>
      <c r="B114" s="525"/>
      <c r="C114" s="525"/>
      <c r="D114" s="525"/>
      <c r="E114" s="525"/>
      <c r="F114" s="525"/>
      <c r="G114" s="525"/>
      <c r="H114" s="266"/>
      <c r="I114" s="213">
        <v>0</v>
      </c>
      <c r="J114" s="225"/>
    </row>
    <row r="115" spans="1:257" ht="15" hidden="1" customHeight="1" x14ac:dyDescent="0.25">
      <c r="A115" s="524"/>
      <c r="B115" s="525"/>
      <c r="C115" s="525"/>
      <c r="D115" s="525"/>
      <c r="E115" s="525"/>
      <c r="F115" s="525"/>
      <c r="G115" s="525"/>
      <c r="H115" s="9"/>
      <c r="I115" s="213">
        <v>0</v>
      </c>
      <c r="J115" s="225"/>
      <c r="K115" s="267"/>
      <c r="L115" s="267"/>
      <c r="M115" s="252"/>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c r="IJ115" s="225"/>
      <c r="IK115" s="225"/>
      <c r="IL115" s="225"/>
      <c r="IM115" s="225"/>
      <c r="IN115" s="225"/>
      <c r="IO115" s="225"/>
      <c r="IP115" s="225"/>
      <c r="IQ115" s="225"/>
      <c r="IR115" s="225"/>
      <c r="IS115" s="225"/>
      <c r="IT115" s="225"/>
      <c r="IU115" s="225"/>
      <c r="IV115" s="225"/>
      <c r="IW115" s="225"/>
    </row>
    <row r="116" spans="1:257" ht="17.850000000000001" customHeight="1" thickBot="1" x14ac:dyDescent="0.3">
      <c r="A116" s="621"/>
      <c r="B116" s="622"/>
      <c r="C116" s="622"/>
      <c r="D116" s="622"/>
      <c r="E116" s="622"/>
      <c r="F116" s="622"/>
      <c r="G116" s="622"/>
      <c r="H116" s="8"/>
      <c r="I116" s="214">
        <v>0</v>
      </c>
      <c r="J116" s="225" t="s">
        <v>193</v>
      </c>
      <c r="K116" s="252"/>
      <c r="L116" s="267"/>
      <c r="M116" s="252"/>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c r="EZ116" s="225"/>
      <c r="FA116" s="225"/>
      <c r="FB116" s="225"/>
      <c r="FC116" s="225"/>
      <c r="FD116" s="225"/>
      <c r="FE116" s="225"/>
      <c r="FF116" s="225"/>
      <c r="FG116" s="225"/>
      <c r="FH116" s="225"/>
      <c r="FI116" s="225"/>
      <c r="FJ116" s="225"/>
      <c r="FK116" s="225"/>
      <c r="FL116" s="225"/>
      <c r="FM116" s="225"/>
      <c r="FN116" s="225"/>
      <c r="FO116" s="225"/>
      <c r="FP116" s="225"/>
      <c r="FQ116" s="225"/>
      <c r="FR116" s="225"/>
      <c r="FS116" s="225"/>
      <c r="FT116" s="225"/>
      <c r="FU116" s="225"/>
      <c r="FV116" s="225"/>
      <c r="FW116" s="225"/>
      <c r="FX116" s="225"/>
      <c r="FY116" s="225"/>
      <c r="FZ116" s="225"/>
      <c r="GA116" s="225"/>
      <c r="GB116" s="225"/>
      <c r="GC116" s="225"/>
      <c r="GD116" s="225"/>
      <c r="GE116" s="225"/>
      <c r="GF116" s="225"/>
      <c r="GG116" s="225"/>
      <c r="GH116" s="225"/>
      <c r="GI116" s="225"/>
      <c r="GJ116" s="225"/>
      <c r="GK116" s="225"/>
      <c r="GL116" s="225"/>
      <c r="GM116" s="225"/>
      <c r="GN116" s="225"/>
      <c r="GO116" s="225"/>
      <c r="GP116" s="225"/>
      <c r="GQ116" s="225"/>
      <c r="GR116" s="225"/>
      <c r="GS116" s="225"/>
      <c r="GT116" s="225"/>
      <c r="GU116" s="225"/>
      <c r="GV116" s="225"/>
      <c r="GW116" s="225"/>
      <c r="GX116" s="225"/>
      <c r="GY116" s="225"/>
      <c r="GZ116" s="225"/>
      <c r="HA116" s="225"/>
      <c r="HB116" s="225"/>
      <c r="HC116" s="225"/>
      <c r="HD116" s="225"/>
      <c r="HE116" s="225"/>
      <c r="HF116" s="225"/>
      <c r="HG116" s="225"/>
      <c r="HH116" s="225"/>
      <c r="HI116" s="225"/>
      <c r="HJ116" s="225"/>
      <c r="HK116" s="225"/>
      <c r="HL116" s="225"/>
      <c r="HM116" s="225"/>
      <c r="HN116" s="225"/>
      <c r="HO116" s="225"/>
      <c r="HP116" s="225"/>
      <c r="HQ116" s="225"/>
      <c r="HR116" s="225"/>
      <c r="HS116" s="225"/>
      <c r="HT116" s="225"/>
      <c r="HU116" s="225"/>
      <c r="HV116" s="225"/>
      <c r="HW116" s="225"/>
      <c r="HX116" s="225"/>
      <c r="HY116" s="225"/>
      <c r="HZ116" s="225"/>
      <c r="IA116" s="225"/>
      <c r="IB116" s="225"/>
      <c r="IC116" s="225"/>
      <c r="ID116" s="225"/>
      <c r="IE116" s="225"/>
      <c r="IF116" s="225"/>
      <c r="IG116" s="225"/>
      <c r="IH116" s="225"/>
      <c r="II116" s="225"/>
      <c r="IJ116" s="225"/>
      <c r="IK116" s="225"/>
      <c r="IL116" s="225"/>
      <c r="IM116" s="225"/>
      <c r="IN116" s="225"/>
      <c r="IO116" s="225"/>
      <c r="IP116" s="225"/>
      <c r="IQ116" s="225"/>
      <c r="IR116" s="225"/>
      <c r="IS116" s="225"/>
      <c r="IT116" s="225"/>
      <c r="IU116" s="225"/>
      <c r="IV116" s="225"/>
      <c r="IW116" s="225"/>
    </row>
    <row r="117" spans="1:257" ht="16.2" thickBot="1" x14ac:dyDescent="0.3">
      <c r="C117" s="268"/>
      <c r="D117" s="215"/>
      <c r="E117" s="215"/>
      <c r="F117" s="269"/>
      <c r="G117" s="215"/>
      <c r="H117" s="215"/>
      <c r="I117" s="215"/>
      <c r="J117" s="225"/>
      <c r="K117" s="245"/>
    </row>
    <row r="118" spans="1:257" ht="15" customHeight="1" x14ac:dyDescent="0.25">
      <c r="A118" s="532" t="s">
        <v>18</v>
      </c>
      <c r="B118" s="533"/>
      <c r="C118" s="533"/>
      <c r="D118" s="533"/>
      <c r="E118" s="533"/>
      <c r="F118" s="533"/>
      <c r="G118" s="230" t="s">
        <v>28</v>
      </c>
      <c r="H118" s="263"/>
      <c r="I118" s="270">
        <f>SUM(I120:I124)</f>
        <v>0</v>
      </c>
      <c r="J118" s="225"/>
      <c r="K118" s="252"/>
      <c r="L118" s="252"/>
      <c r="M118" s="252"/>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c r="EW118" s="225"/>
      <c r="EX118" s="225"/>
      <c r="EY118" s="225"/>
      <c r="EZ118" s="225"/>
      <c r="FA118" s="225"/>
      <c r="FB118" s="225"/>
      <c r="FC118" s="225"/>
      <c r="FD118" s="225"/>
      <c r="FE118" s="225"/>
      <c r="FF118" s="225"/>
      <c r="FG118" s="225"/>
      <c r="FH118" s="225"/>
      <c r="FI118" s="225"/>
      <c r="FJ118" s="225"/>
      <c r="FK118" s="225"/>
      <c r="FL118" s="225"/>
      <c r="FM118" s="225"/>
      <c r="FN118" s="225"/>
      <c r="FO118" s="225"/>
      <c r="FP118" s="225"/>
      <c r="FQ118" s="225"/>
      <c r="FR118" s="225"/>
      <c r="FS118" s="225"/>
      <c r="FT118" s="225"/>
      <c r="FU118" s="225"/>
      <c r="FV118" s="225"/>
      <c r="FW118" s="225"/>
      <c r="FX118" s="225"/>
      <c r="FY118" s="225"/>
      <c r="FZ118" s="225"/>
      <c r="GA118" s="225"/>
      <c r="GB118" s="225"/>
      <c r="GC118" s="225"/>
      <c r="GD118" s="225"/>
      <c r="GE118" s="225"/>
      <c r="GF118" s="225"/>
      <c r="GG118" s="225"/>
      <c r="GH118" s="225"/>
      <c r="GI118" s="225"/>
      <c r="GJ118" s="225"/>
      <c r="GK118" s="225"/>
      <c r="GL118" s="225"/>
      <c r="GM118" s="225"/>
      <c r="GN118" s="225"/>
      <c r="GO118" s="225"/>
      <c r="GP118" s="225"/>
      <c r="GQ118" s="225"/>
      <c r="GR118" s="225"/>
      <c r="GS118" s="225"/>
      <c r="GT118" s="225"/>
      <c r="GU118" s="225"/>
      <c r="GV118" s="225"/>
      <c r="GW118" s="225"/>
      <c r="GX118" s="225"/>
      <c r="GY118" s="225"/>
      <c r="GZ118" s="225"/>
      <c r="HA118" s="225"/>
      <c r="HB118" s="225"/>
      <c r="HC118" s="225"/>
      <c r="HD118" s="225"/>
      <c r="HE118" s="225"/>
      <c r="HF118" s="225"/>
      <c r="HG118" s="225"/>
      <c r="HH118" s="225"/>
      <c r="HI118" s="225"/>
      <c r="HJ118" s="225"/>
      <c r="HK118" s="225"/>
      <c r="HL118" s="225"/>
      <c r="HM118" s="225"/>
      <c r="HN118" s="225"/>
      <c r="HO118" s="225"/>
      <c r="HP118" s="225"/>
      <c r="HQ118" s="225"/>
      <c r="HR118" s="225"/>
      <c r="HS118" s="225"/>
      <c r="HT118" s="225"/>
      <c r="HU118" s="225"/>
      <c r="HV118" s="225"/>
      <c r="HW118" s="225"/>
      <c r="HX118" s="225"/>
      <c r="HY118" s="225"/>
      <c r="HZ118" s="225"/>
      <c r="IA118" s="225"/>
      <c r="IB118" s="225"/>
      <c r="IC118" s="225"/>
      <c r="ID118" s="225"/>
      <c r="IE118" s="225"/>
      <c r="IF118" s="225"/>
      <c r="IG118" s="225"/>
      <c r="IH118" s="225"/>
      <c r="II118" s="225"/>
      <c r="IJ118" s="225"/>
      <c r="IK118" s="225"/>
      <c r="IL118" s="225"/>
      <c r="IM118" s="225"/>
      <c r="IN118" s="225"/>
      <c r="IO118" s="225"/>
      <c r="IP118" s="225"/>
      <c r="IQ118" s="225"/>
      <c r="IR118" s="225"/>
      <c r="IS118" s="225"/>
      <c r="IT118" s="225"/>
      <c r="IU118" s="225"/>
      <c r="IV118" s="225"/>
      <c r="IW118" s="225"/>
    </row>
    <row r="119" spans="1:257" ht="29.55" customHeight="1" x14ac:dyDescent="0.25">
      <c r="A119" s="534" t="s">
        <v>240</v>
      </c>
      <c r="B119" s="535"/>
      <c r="C119" s="536"/>
      <c r="D119" s="536"/>
      <c r="E119" s="536"/>
      <c r="F119" s="536"/>
      <c r="G119" s="536"/>
      <c r="H119" s="536"/>
      <c r="I119" s="537"/>
      <c r="J119" s="225"/>
      <c r="K119" s="252"/>
      <c r="L119" s="252"/>
      <c r="M119" s="252"/>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c r="EZ119" s="225"/>
      <c r="FA119" s="225"/>
      <c r="FB119" s="225"/>
      <c r="FC119" s="225"/>
      <c r="FD119" s="225"/>
      <c r="FE119" s="225"/>
      <c r="FF119" s="225"/>
      <c r="FG119" s="225"/>
      <c r="FH119" s="225"/>
      <c r="FI119" s="225"/>
      <c r="FJ119" s="225"/>
      <c r="FK119" s="225"/>
      <c r="FL119" s="225"/>
      <c r="FM119" s="225"/>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c r="IJ119" s="225"/>
      <c r="IK119" s="225"/>
      <c r="IL119" s="225"/>
      <c r="IM119" s="225"/>
      <c r="IN119" s="225"/>
      <c r="IO119" s="225"/>
      <c r="IP119" s="225"/>
      <c r="IQ119" s="225"/>
      <c r="IR119" s="225"/>
      <c r="IS119" s="225"/>
      <c r="IT119" s="225"/>
      <c r="IU119" s="225"/>
      <c r="IV119" s="225"/>
      <c r="IW119" s="225"/>
    </row>
    <row r="120" spans="1:257" x14ac:dyDescent="0.25">
      <c r="A120" s="526"/>
      <c r="B120" s="527"/>
      <c r="C120" s="527"/>
      <c r="D120" s="527"/>
      <c r="E120" s="527"/>
      <c r="F120" s="527"/>
      <c r="G120" s="528"/>
      <c r="H120" s="2"/>
      <c r="I120" s="212">
        <v>0</v>
      </c>
      <c r="J120" s="226"/>
      <c r="K120" s="225"/>
      <c r="L120" s="225"/>
      <c r="M120" s="225"/>
      <c r="N120" s="246"/>
      <c r="O120" s="225"/>
      <c r="P120" s="247"/>
      <c r="Q120" s="247"/>
      <c r="R120" s="247"/>
      <c r="S120" s="247"/>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c r="IS120" s="225"/>
      <c r="IT120" s="225"/>
      <c r="IU120" s="225"/>
      <c r="IV120" s="225"/>
      <c r="IW120" s="225"/>
    </row>
    <row r="121" spans="1:257" x14ac:dyDescent="0.25">
      <c r="A121" s="383"/>
      <c r="B121" s="384"/>
      <c r="C121" s="384"/>
      <c r="D121" s="384"/>
      <c r="E121" s="384"/>
      <c r="F121" s="384"/>
      <c r="G121" s="382"/>
      <c r="H121" s="2"/>
      <c r="I121" s="212">
        <v>0</v>
      </c>
      <c r="J121" s="226"/>
      <c r="K121" s="225"/>
      <c r="L121" s="225"/>
      <c r="M121" s="225"/>
      <c r="N121" s="246"/>
      <c r="O121" s="225"/>
      <c r="P121" s="247"/>
      <c r="Q121" s="247"/>
      <c r="R121" s="247"/>
      <c r="S121" s="247"/>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c r="IS121" s="225"/>
      <c r="IT121" s="225"/>
      <c r="IU121" s="225"/>
      <c r="IV121" s="225"/>
      <c r="IW121" s="225"/>
    </row>
    <row r="122" spans="1:257" x14ac:dyDescent="0.25">
      <c r="A122" s="383"/>
      <c r="B122" s="384"/>
      <c r="C122" s="384"/>
      <c r="D122" s="384"/>
      <c r="E122" s="384"/>
      <c r="F122" s="384"/>
      <c r="G122" s="382"/>
      <c r="H122" s="2"/>
      <c r="I122" s="212">
        <v>0</v>
      </c>
      <c r="J122" s="226"/>
      <c r="K122" s="225"/>
      <c r="L122" s="225"/>
      <c r="M122" s="225"/>
      <c r="N122" s="246"/>
      <c r="O122" s="225"/>
      <c r="P122" s="247"/>
      <c r="Q122" s="247"/>
      <c r="R122" s="247"/>
      <c r="S122" s="247"/>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c r="IS122" s="225"/>
      <c r="IT122" s="225"/>
      <c r="IU122" s="225"/>
      <c r="IV122" s="225"/>
      <c r="IW122" s="225"/>
    </row>
    <row r="123" spans="1:257" x14ac:dyDescent="0.25">
      <c r="A123" s="383"/>
      <c r="B123" s="384"/>
      <c r="C123" s="384"/>
      <c r="D123" s="384"/>
      <c r="E123" s="384"/>
      <c r="F123" s="384"/>
      <c r="G123" s="382"/>
      <c r="H123" s="2"/>
      <c r="I123" s="212">
        <v>0</v>
      </c>
      <c r="J123" s="226"/>
      <c r="K123" s="225"/>
      <c r="L123" s="225"/>
      <c r="M123" s="225"/>
      <c r="N123" s="246"/>
      <c r="O123" s="225"/>
      <c r="P123" s="247"/>
      <c r="Q123" s="247"/>
      <c r="R123" s="247"/>
      <c r="S123" s="247"/>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c r="IS123" s="225"/>
      <c r="IT123" s="225"/>
      <c r="IU123" s="225"/>
      <c r="IV123" s="225"/>
      <c r="IW123" s="225"/>
    </row>
    <row r="124" spans="1:257" x14ac:dyDescent="0.25">
      <c r="A124" s="526"/>
      <c r="B124" s="527"/>
      <c r="C124" s="527"/>
      <c r="D124" s="527"/>
      <c r="E124" s="527"/>
      <c r="F124" s="527"/>
      <c r="G124" s="528"/>
      <c r="H124" s="1"/>
      <c r="I124" s="212">
        <v>0</v>
      </c>
      <c r="J124" s="226"/>
      <c r="K124" s="225"/>
      <c r="L124" s="225"/>
      <c r="M124" s="225"/>
      <c r="N124" s="225"/>
      <c r="O124" s="225"/>
      <c r="P124" s="247"/>
      <c r="Q124" s="247"/>
      <c r="R124" s="247"/>
      <c r="S124" s="247"/>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c r="EZ124" s="225"/>
      <c r="FA124" s="225"/>
      <c r="FB124" s="225"/>
      <c r="FC124" s="225"/>
      <c r="FD124" s="225"/>
      <c r="FE124" s="225"/>
      <c r="FF124" s="225"/>
      <c r="FG124" s="225"/>
      <c r="FH124" s="225"/>
      <c r="FI124" s="225"/>
      <c r="FJ124" s="225"/>
      <c r="FK124" s="225"/>
      <c r="FL124" s="225"/>
      <c r="FM124" s="225"/>
      <c r="FN124" s="225"/>
      <c r="FO124" s="225"/>
      <c r="FP124" s="225"/>
      <c r="FQ124" s="225"/>
      <c r="FR124" s="225"/>
      <c r="FS124" s="225"/>
      <c r="FT124" s="225"/>
      <c r="FU124" s="225"/>
      <c r="FV124" s="225"/>
      <c r="FW124" s="225"/>
      <c r="FX124" s="225"/>
      <c r="FY124" s="225"/>
      <c r="FZ124" s="225"/>
      <c r="GA124" s="225"/>
      <c r="GB124" s="225"/>
      <c r="GC124" s="225"/>
      <c r="GD124" s="225"/>
      <c r="GE124" s="225"/>
      <c r="GF124" s="225"/>
      <c r="GG124" s="225"/>
      <c r="GH124" s="225"/>
      <c r="GI124" s="225"/>
      <c r="GJ124" s="225"/>
      <c r="GK124" s="225"/>
      <c r="GL124" s="225"/>
      <c r="GM124" s="225"/>
      <c r="GN124" s="225"/>
      <c r="GO124" s="225"/>
      <c r="GP124" s="225"/>
      <c r="GQ124" s="225"/>
      <c r="GR124" s="225"/>
      <c r="GS124" s="225"/>
      <c r="GT124" s="225"/>
      <c r="GU124" s="225"/>
      <c r="GV124" s="225"/>
      <c r="GW124" s="225"/>
      <c r="GX124" s="225"/>
      <c r="GY124" s="225"/>
      <c r="GZ124" s="225"/>
      <c r="HA124" s="225"/>
      <c r="HB124" s="225"/>
      <c r="HC124" s="225"/>
      <c r="HD124" s="225"/>
      <c r="HE124" s="225"/>
      <c r="HF124" s="225"/>
      <c r="HG124" s="225"/>
      <c r="HH124" s="225"/>
      <c r="HI124" s="225"/>
      <c r="HJ124" s="225"/>
      <c r="HK124" s="225"/>
      <c r="HL124" s="225"/>
      <c r="HM124" s="225"/>
      <c r="HN124" s="225"/>
      <c r="HO124" s="225"/>
      <c r="HP124" s="225"/>
      <c r="HQ124" s="225"/>
      <c r="HR124" s="225"/>
      <c r="HS124" s="225"/>
      <c r="HT124" s="225"/>
      <c r="HU124" s="225"/>
      <c r="HV124" s="225"/>
      <c r="HW124" s="225"/>
      <c r="HX124" s="225"/>
      <c r="HY124" s="225"/>
      <c r="HZ124" s="225"/>
      <c r="IA124" s="225"/>
      <c r="IB124" s="225"/>
      <c r="IC124" s="225"/>
      <c r="ID124" s="225"/>
      <c r="IE124" s="225"/>
      <c r="IF124" s="225"/>
      <c r="IG124" s="225"/>
      <c r="IH124" s="225"/>
      <c r="II124" s="225"/>
      <c r="IJ124" s="225"/>
      <c r="IK124" s="225"/>
      <c r="IL124" s="225"/>
      <c r="IM124" s="225"/>
      <c r="IN124" s="225"/>
      <c r="IO124" s="225"/>
      <c r="IP124" s="225"/>
      <c r="IQ124" s="225"/>
      <c r="IR124" s="225"/>
      <c r="IS124" s="225"/>
      <c r="IT124" s="225"/>
      <c r="IU124" s="225"/>
      <c r="IV124" s="225"/>
      <c r="IW124" s="225"/>
    </row>
    <row r="125" spans="1:257" ht="16.2" thickBot="1" x14ac:dyDescent="0.3">
      <c r="C125" s="271"/>
      <c r="D125" s="271"/>
      <c r="E125" s="271"/>
      <c r="F125" s="271"/>
      <c r="G125" s="271"/>
      <c r="H125" s="271"/>
      <c r="I125" s="271"/>
      <c r="J125" s="225"/>
      <c r="K125" s="252"/>
      <c r="L125" s="252"/>
      <c r="M125" s="252"/>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c r="EZ125" s="225"/>
      <c r="FA125" s="225"/>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225"/>
      <c r="GJ125" s="225"/>
      <c r="GK125" s="225"/>
      <c r="GL125" s="225"/>
      <c r="GM125" s="225"/>
      <c r="GN125" s="225"/>
      <c r="GO125" s="225"/>
      <c r="GP125" s="225"/>
      <c r="GQ125" s="225"/>
      <c r="GR125" s="225"/>
      <c r="GS125" s="225"/>
      <c r="GT125" s="225"/>
      <c r="GU125" s="225"/>
      <c r="GV125" s="225"/>
      <c r="GW125" s="225"/>
      <c r="GX125" s="225"/>
      <c r="GY125" s="225"/>
      <c r="GZ125" s="225"/>
      <c r="HA125" s="225"/>
      <c r="HB125" s="225"/>
      <c r="HC125" s="225"/>
      <c r="HD125" s="225"/>
      <c r="HE125" s="225"/>
      <c r="HF125" s="225"/>
      <c r="HG125" s="225"/>
      <c r="HH125" s="225"/>
      <c r="HI125" s="225"/>
      <c r="HJ125" s="225"/>
      <c r="HK125" s="225"/>
      <c r="HL125" s="225"/>
      <c r="HM125" s="225"/>
      <c r="HN125" s="225"/>
      <c r="HO125" s="225"/>
      <c r="HP125" s="225"/>
      <c r="HQ125" s="225"/>
      <c r="HR125" s="225"/>
      <c r="HS125" s="225"/>
      <c r="HT125" s="225"/>
      <c r="HU125" s="225"/>
      <c r="HV125" s="225"/>
      <c r="HW125" s="225"/>
      <c r="HX125" s="225"/>
      <c r="HY125" s="225"/>
      <c r="HZ125" s="225"/>
      <c r="IA125" s="225"/>
      <c r="IB125" s="225"/>
      <c r="IC125" s="225"/>
      <c r="ID125" s="225"/>
      <c r="IE125" s="225"/>
      <c r="IF125" s="225"/>
      <c r="IG125" s="225"/>
      <c r="IH125" s="225"/>
      <c r="II125" s="225"/>
      <c r="IJ125" s="225"/>
      <c r="IK125" s="225"/>
      <c r="IL125" s="225"/>
      <c r="IM125" s="225"/>
      <c r="IN125" s="225"/>
      <c r="IO125" s="225"/>
      <c r="IP125" s="225"/>
      <c r="IQ125" s="225"/>
      <c r="IR125" s="225"/>
      <c r="IS125" s="225"/>
      <c r="IT125" s="225"/>
      <c r="IU125" s="225"/>
      <c r="IV125" s="225"/>
      <c r="IW125" s="225"/>
    </row>
    <row r="126" spans="1:257" ht="17.399999999999999" x14ac:dyDescent="0.25">
      <c r="A126" s="532" t="s">
        <v>19</v>
      </c>
      <c r="B126" s="533"/>
      <c r="C126" s="533"/>
      <c r="D126" s="533"/>
      <c r="E126" s="533"/>
      <c r="F126" s="533"/>
      <c r="G126" s="230" t="s">
        <v>28</v>
      </c>
      <c r="H126" s="263"/>
      <c r="I126" s="231">
        <f>SUM(I128:I157)</f>
        <v>0</v>
      </c>
      <c r="J126" s="225"/>
      <c r="K126" s="267"/>
      <c r="L126" s="267"/>
      <c r="M126" s="272"/>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row>
    <row r="127" spans="1:257" ht="46.35" customHeight="1" x14ac:dyDescent="0.25">
      <c r="A127" s="534" t="s">
        <v>187</v>
      </c>
      <c r="B127" s="535"/>
      <c r="C127" s="535"/>
      <c r="D127" s="535"/>
      <c r="E127" s="535"/>
      <c r="F127" s="535"/>
      <c r="G127" s="535"/>
      <c r="H127" s="535"/>
      <c r="I127" s="555"/>
      <c r="K127" s="267"/>
      <c r="L127" s="267"/>
      <c r="M127" s="252"/>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c r="IS127" s="225"/>
      <c r="IT127" s="225"/>
      <c r="IU127" s="225"/>
      <c r="IV127" s="225"/>
      <c r="IW127" s="225"/>
    </row>
    <row r="128" spans="1:257" x14ac:dyDescent="0.25">
      <c r="A128" s="524"/>
      <c r="B128" s="528"/>
      <c r="C128" s="525"/>
      <c r="D128" s="525"/>
      <c r="E128" s="525"/>
      <c r="F128" s="525"/>
      <c r="G128" s="525"/>
      <c r="H128" s="5"/>
      <c r="I128" s="216">
        <v>0</v>
      </c>
      <c r="J128" s="225"/>
      <c r="K128" s="267"/>
      <c r="L128" s="267"/>
      <c r="M128" s="252"/>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c r="EZ128" s="225"/>
      <c r="FA128" s="225"/>
      <c r="FB128" s="225"/>
      <c r="FC128" s="225"/>
      <c r="FD128" s="225"/>
      <c r="FE128" s="225"/>
      <c r="FF128" s="225"/>
      <c r="FG128" s="225"/>
      <c r="FH128" s="225"/>
      <c r="FI128" s="225"/>
      <c r="FJ128" s="225"/>
      <c r="FK128" s="225"/>
      <c r="FL128" s="225"/>
      <c r="FM128" s="225"/>
      <c r="FN128" s="225"/>
      <c r="FO128" s="225"/>
      <c r="FP128" s="225"/>
      <c r="FQ128" s="225"/>
      <c r="FR128" s="225"/>
      <c r="FS128" s="225"/>
      <c r="FT128" s="225"/>
      <c r="FU128" s="225"/>
      <c r="FV128" s="225"/>
      <c r="FW128" s="225"/>
      <c r="FX128" s="225"/>
      <c r="FY128" s="225"/>
      <c r="FZ128" s="225"/>
      <c r="GA128" s="225"/>
      <c r="GB128" s="225"/>
      <c r="GC128" s="225"/>
      <c r="GD128" s="225"/>
      <c r="GE128" s="225"/>
      <c r="GF128" s="225"/>
      <c r="GG128" s="225"/>
      <c r="GH128" s="225"/>
      <c r="GI128" s="225"/>
      <c r="GJ128" s="225"/>
      <c r="GK128" s="225"/>
      <c r="GL128" s="225"/>
      <c r="GM128" s="225"/>
      <c r="GN128" s="225"/>
      <c r="GO128" s="225"/>
      <c r="GP128" s="225"/>
      <c r="GQ128" s="225"/>
      <c r="GR128" s="225"/>
      <c r="GS128" s="225"/>
      <c r="GT128" s="225"/>
      <c r="GU128" s="225"/>
      <c r="GV128" s="225"/>
      <c r="GW128" s="225"/>
      <c r="GX128" s="225"/>
      <c r="GY128" s="225"/>
      <c r="GZ128" s="225"/>
      <c r="HA128" s="225"/>
      <c r="HB128" s="225"/>
      <c r="HC128" s="225"/>
      <c r="HD128" s="225"/>
      <c r="HE128" s="225"/>
      <c r="HF128" s="225"/>
      <c r="HG128" s="225"/>
      <c r="HH128" s="225"/>
      <c r="HI128" s="225"/>
      <c r="HJ128" s="225"/>
      <c r="HK128" s="225"/>
      <c r="HL128" s="225"/>
      <c r="HM128" s="225"/>
      <c r="HN128" s="225"/>
      <c r="HO128" s="225"/>
      <c r="HP128" s="225"/>
      <c r="HQ128" s="225"/>
      <c r="HR128" s="225"/>
      <c r="HS128" s="225"/>
      <c r="HT128" s="225"/>
      <c r="HU128" s="225"/>
      <c r="HV128" s="225"/>
      <c r="HW128" s="225"/>
      <c r="HX128" s="225"/>
      <c r="HY128" s="225"/>
      <c r="HZ128" s="225"/>
      <c r="IA128" s="225"/>
      <c r="IB128" s="225"/>
      <c r="IC128" s="225"/>
      <c r="ID128" s="225"/>
      <c r="IE128" s="225"/>
      <c r="IF128" s="225"/>
      <c r="IG128" s="225"/>
      <c r="IH128" s="225"/>
      <c r="II128" s="225"/>
      <c r="IJ128" s="225"/>
      <c r="IK128" s="225"/>
      <c r="IL128" s="225"/>
      <c r="IM128" s="225"/>
      <c r="IN128" s="225"/>
      <c r="IO128" s="225"/>
      <c r="IP128" s="225"/>
      <c r="IQ128" s="225"/>
      <c r="IR128" s="225"/>
      <c r="IS128" s="225"/>
      <c r="IT128" s="225"/>
      <c r="IU128" s="225"/>
      <c r="IV128" s="225"/>
      <c r="IW128" s="225"/>
    </row>
    <row r="129" spans="1:257" x14ac:dyDescent="0.25">
      <c r="A129" s="524"/>
      <c r="B129" s="528"/>
      <c r="C129" s="525"/>
      <c r="D129" s="525"/>
      <c r="E129" s="525"/>
      <c r="F129" s="525"/>
      <c r="G129" s="525"/>
      <c r="H129" s="5"/>
      <c r="I129" s="216">
        <v>0</v>
      </c>
      <c r="J129" s="225"/>
      <c r="K129" s="267"/>
      <c r="L129" s="252"/>
      <c r="M129" s="252"/>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c r="EW129" s="225"/>
      <c r="EX129" s="225"/>
      <c r="EY129" s="225"/>
      <c r="EZ129" s="225"/>
      <c r="FA129" s="225"/>
      <c r="FB129" s="225"/>
      <c r="FC129" s="225"/>
      <c r="FD129" s="225"/>
      <c r="FE129" s="225"/>
      <c r="FF129" s="225"/>
      <c r="FG129" s="225"/>
      <c r="FH129" s="225"/>
      <c r="FI129" s="225"/>
      <c r="FJ129" s="225"/>
      <c r="FK129" s="225"/>
      <c r="FL129" s="225"/>
      <c r="FM129" s="225"/>
      <c r="FN129" s="225"/>
      <c r="FO129" s="225"/>
      <c r="FP129" s="225"/>
      <c r="FQ129" s="225"/>
      <c r="FR129" s="225"/>
      <c r="FS129" s="225"/>
      <c r="FT129" s="225"/>
      <c r="FU129" s="225"/>
      <c r="FV129" s="225"/>
      <c r="FW129" s="225"/>
      <c r="FX129" s="225"/>
      <c r="FY129" s="225"/>
      <c r="FZ129" s="225"/>
      <c r="GA129" s="225"/>
      <c r="GB129" s="225"/>
      <c r="GC129" s="225"/>
      <c r="GD129" s="225"/>
      <c r="GE129" s="225"/>
      <c r="GF129" s="225"/>
      <c r="GG129" s="225"/>
      <c r="GH129" s="225"/>
      <c r="GI129" s="225"/>
      <c r="GJ129" s="225"/>
      <c r="GK129" s="225"/>
      <c r="GL129" s="225"/>
      <c r="GM129" s="225"/>
      <c r="GN129" s="225"/>
      <c r="GO129" s="225"/>
      <c r="GP129" s="225"/>
      <c r="GQ129" s="225"/>
      <c r="GR129" s="225"/>
      <c r="GS129" s="225"/>
      <c r="GT129" s="225"/>
      <c r="GU129" s="225"/>
      <c r="GV129" s="225"/>
      <c r="GW129" s="225"/>
      <c r="GX129" s="225"/>
      <c r="GY129" s="225"/>
      <c r="GZ129" s="225"/>
      <c r="HA129" s="225"/>
      <c r="HB129" s="225"/>
      <c r="HC129" s="225"/>
      <c r="HD129" s="225"/>
      <c r="HE129" s="225"/>
      <c r="HF129" s="225"/>
      <c r="HG129" s="225"/>
      <c r="HH129" s="225"/>
      <c r="HI129" s="225"/>
      <c r="HJ129" s="225"/>
      <c r="HK129" s="225"/>
      <c r="HL129" s="225"/>
      <c r="HM129" s="225"/>
      <c r="HN129" s="225"/>
      <c r="HO129" s="225"/>
      <c r="HP129" s="225"/>
      <c r="HQ129" s="225"/>
      <c r="HR129" s="225"/>
      <c r="HS129" s="225"/>
      <c r="HT129" s="225"/>
      <c r="HU129" s="225"/>
      <c r="HV129" s="225"/>
      <c r="HW129" s="225"/>
      <c r="HX129" s="225"/>
      <c r="HY129" s="225"/>
      <c r="HZ129" s="225"/>
      <c r="IA129" s="225"/>
      <c r="IB129" s="225"/>
      <c r="IC129" s="225"/>
      <c r="ID129" s="225"/>
      <c r="IE129" s="225"/>
      <c r="IF129" s="225"/>
      <c r="IG129" s="225"/>
      <c r="IH129" s="225"/>
      <c r="II129" s="225"/>
      <c r="IJ129" s="225"/>
      <c r="IK129" s="225"/>
      <c r="IL129" s="225"/>
      <c r="IM129" s="225"/>
      <c r="IN129" s="225"/>
      <c r="IO129" s="225"/>
      <c r="IP129" s="225"/>
      <c r="IQ129" s="225"/>
      <c r="IR129" s="225"/>
      <c r="IS129" s="225"/>
      <c r="IT129" s="225"/>
      <c r="IU129" s="225"/>
      <c r="IV129" s="225"/>
      <c r="IW129" s="225"/>
    </row>
    <row r="130" spans="1:257" x14ac:dyDescent="0.25">
      <c r="A130" s="524"/>
      <c r="B130" s="528"/>
      <c r="C130" s="525"/>
      <c r="D130" s="525"/>
      <c r="E130" s="525"/>
      <c r="F130" s="525"/>
      <c r="G130" s="525"/>
      <c r="H130" s="5"/>
      <c r="I130" s="216">
        <v>0</v>
      </c>
      <c r="J130" s="225"/>
      <c r="K130" s="267"/>
      <c r="L130" s="252"/>
      <c r="M130" s="252"/>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c r="EW130" s="225"/>
      <c r="EX130" s="225"/>
      <c r="EY130" s="225"/>
      <c r="EZ130" s="225"/>
      <c r="FA130" s="225"/>
      <c r="FB130" s="225"/>
      <c r="FC130" s="225"/>
      <c r="FD130" s="225"/>
      <c r="FE130" s="225"/>
      <c r="FF130" s="225"/>
      <c r="FG130" s="225"/>
      <c r="FH130" s="225"/>
      <c r="FI130" s="225"/>
      <c r="FJ130" s="225"/>
      <c r="FK130" s="225"/>
      <c r="FL130" s="225"/>
      <c r="FM130" s="225"/>
      <c r="FN130" s="225"/>
      <c r="FO130" s="225"/>
      <c r="FP130" s="225"/>
      <c r="FQ130" s="225"/>
      <c r="FR130" s="225"/>
      <c r="FS130" s="225"/>
      <c r="FT130" s="225"/>
      <c r="FU130" s="225"/>
      <c r="FV130" s="225"/>
      <c r="FW130" s="225"/>
      <c r="FX130" s="225"/>
      <c r="FY130" s="225"/>
      <c r="FZ130" s="225"/>
      <c r="GA130" s="225"/>
      <c r="GB130" s="225"/>
      <c r="GC130" s="225"/>
      <c r="GD130" s="225"/>
      <c r="GE130" s="225"/>
      <c r="GF130" s="225"/>
      <c r="GG130" s="225"/>
      <c r="GH130" s="225"/>
      <c r="GI130" s="225"/>
      <c r="GJ130" s="225"/>
      <c r="GK130" s="225"/>
      <c r="GL130" s="225"/>
      <c r="GM130" s="225"/>
      <c r="GN130" s="225"/>
      <c r="GO130" s="225"/>
      <c r="GP130" s="225"/>
      <c r="GQ130" s="225"/>
      <c r="GR130" s="225"/>
      <c r="GS130" s="225"/>
      <c r="GT130" s="225"/>
      <c r="GU130" s="225"/>
      <c r="GV130" s="225"/>
      <c r="GW130" s="225"/>
      <c r="GX130" s="225"/>
      <c r="GY130" s="225"/>
      <c r="GZ130" s="225"/>
      <c r="HA130" s="225"/>
      <c r="HB130" s="225"/>
      <c r="HC130" s="225"/>
      <c r="HD130" s="225"/>
      <c r="HE130" s="225"/>
      <c r="HF130" s="225"/>
      <c r="HG130" s="225"/>
      <c r="HH130" s="225"/>
      <c r="HI130" s="225"/>
      <c r="HJ130" s="225"/>
      <c r="HK130" s="225"/>
      <c r="HL130" s="225"/>
      <c r="HM130" s="225"/>
      <c r="HN130" s="225"/>
      <c r="HO130" s="225"/>
      <c r="HP130" s="225"/>
      <c r="HQ130" s="225"/>
      <c r="HR130" s="225"/>
      <c r="HS130" s="225"/>
      <c r="HT130" s="225"/>
      <c r="HU130" s="225"/>
      <c r="HV130" s="225"/>
      <c r="HW130" s="225"/>
      <c r="HX130" s="225"/>
      <c r="HY130" s="225"/>
      <c r="HZ130" s="225"/>
      <c r="IA130" s="225"/>
      <c r="IB130" s="225"/>
      <c r="IC130" s="225"/>
      <c r="ID130" s="225"/>
      <c r="IE130" s="225"/>
      <c r="IF130" s="225"/>
      <c r="IG130" s="225"/>
      <c r="IH130" s="225"/>
      <c r="II130" s="225"/>
      <c r="IJ130" s="225"/>
      <c r="IK130" s="225"/>
      <c r="IL130" s="225"/>
      <c r="IM130" s="225"/>
      <c r="IN130" s="225"/>
      <c r="IO130" s="225"/>
      <c r="IP130" s="225"/>
      <c r="IQ130" s="225"/>
      <c r="IR130" s="225"/>
      <c r="IS130" s="225"/>
      <c r="IT130" s="225"/>
      <c r="IU130" s="225"/>
      <c r="IV130" s="225"/>
      <c r="IW130" s="225"/>
    </row>
    <row r="131" spans="1:257" x14ac:dyDescent="0.25">
      <c r="A131" s="524"/>
      <c r="B131" s="528"/>
      <c r="C131" s="525"/>
      <c r="D131" s="525"/>
      <c r="E131" s="525"/>
      <c r="F131" s="525"/>
      <c r="G131" s="525"/>
      <c r="H131" s="5"/>
      <c r="I131" s="216">
        <v>0</v>
      </c>
      <c r="J131" s="225"/>
      <c r="K131" s="267"/>
      <c r="L131" s="252"/>
      <c r="M131" s="252"/>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c r="EW131" s="225"/>
      <c r="EX131" s="225"/>
      <c r="EY131" s="225"/>
      <c r="EZ131" s="225"/>
      <c r="FA131" s="225"/>
      <c r="FB131" s="225"/>
      <c r="FC131" s="225"/>
      <c r="FD131" s="225"/>
      <c r="FE131" s="225"/>
      <c r="FF131" s="225"/>
      <c r="FG131" s="225"/>
      <c r="FH131" s="225"/>
      <c r="FI131" s="225"/>
      <c r="FJ131" s="225"/>
      <c r="FK131" s="225"/>
      <c r="FL131" s="225"/>
      <c r="FM131" s="225"/>
      <c r="FN131" s="225"/>
      <c r="FO131" s="225"/>
      <c r="FP131" s="225"/>
      <c r="FQ131" s="225"/>
      <c r="FR131" s="225"/>
      <c r="FS131" s="225"/>
      <c r="FT131" s="225"/>
      <c r="FU131" s="225"/>
      <c r="FV131" s="225"/>
      <c r="FW131" s="225"/>
      <c r="FX131" s="225"/>
      <c r="FY131" s="225"/>
      <c r="FZ131" s="225"/>
      <c r="GA131" s="225"/>
      <c r="GB131" s="225"/>
      <c r="GC131" s="225"/>
      <c r="GD131" s="225"/>
      <c r="GE131" s="225"/>
      <c r="GF131" s="225"/>
      <c r="GG131" s="225"/>
      <c r="GH131" s="225"/>
      <c r="GI131" s="225"/>
      <c r="GJ131" s="225"/>
      <c r="GK131" s="225"/>
      <c r="GL131" s="225"/>
      <c r="GM131" s="225"/>
      <c r="GN131" s="225"/>
      <c r="GO131" s="225"/>
      <c r="GP131" s="225"/>
      <c r="GQ131" s="225"/>
      <c r="GR131" s="225"/>
      <c r="GS131" s="225"/>
      <c r="GT131" s="225"/>
      <c r="GU131" s="225"/>
      <c r="GV131" s="225"/>
      <c r="GW131" s="225"/>
      <c r="GX131" s="225"/>
      <c r="GY131" s="225"/>
      <c r="GZ131" s="225"/>
      <c r="HA131" s="225"/>
      <c r="HB131" s="225"/>
      <c r="HC131" s="225"/>
      <c r="HD131" s="225"/>
      <c r="HE131" s="225"/>
      <c r="HF131" s="225"/>
      <c r="HG131" s="225"/>
      <c r="HH131" s="225"/>
      <c r="HI131" s="225"/>
      <c r="HJ131" s="225"/>
      <c r="HK131" s="225"/>
      <c r="HL131" s="225"/>
      <c r="HM131" s="225"/>
      <c r="HN131" s="225"/>
      <c r="HO131" s="225"/>
      <c r="HP131" s="225"/>
      <c r="HQ131" s="225"/>
      <c r="HR131" s="225"/>
      <c r="HS131" s="225"/>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5"/>
      <c r="IO131" s="225"/>
      <c r="IP131" s="225"/>
      <c r="IQ131" s="225"/>
      <c r="IR131" s="225"/>
      <c r="IS131" s="225"/>
      <c r="IT131" s="225"/>
      <c r="IU131" s="225"/>
      <c r="IV131" s="225"/>
      <c r="IW131" s="225"/>
    </row>
    <row r="132" spans="1:257" x14ac:dyDescent="0.25">
      <c r="A132" s="524"/>
      <c r="B132" s="528"/>
      <c r="C132" s="525"/>
      <c r="D132" s="525"/>
      <c r="E132" s="525"/>
      <c r="F132" s="525"/>
      <c r="G132" s="525"/>
      <c r="H132" s="5"/>
      <c r="I132" s="216">
        <v>0</v>
      </c>
      <c r="J132" s="225"/>
      <c r="K132" s="267"/>
      <c r="L132" s="252"/>
      <c r="M132" s="252"/>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25"/>
      <c r="FY132" s="225"/>
      <c r="FZ132" s="225"/>
      <c r="GA132" s="225"/>
      <c r="GB132" s="225"/>
      <c r="GC132" s="225"/>
      <c r="GD132" s="225"/>
      <c r="GE132" s="225"/>
      <c r="GF132" s="225"/>
      <c r="GG132" s="225"/>
      <c r="GH132" s="225"/>
      <c r="GI132" s="225"/>
      <c r="GJ132" s="225"/>
      <c r="GK132" s="225"/>
      <c r="GL132" s="225"/>
      <c r="GM132" s="225"/>
      <c r="GN132" s="225"/>
      <c r="GO132" s="225"/>
      <c r="GP132" s="225"/>
      <c r="GQ132" s="225"/>
      <c r="GR132" s="225"/>
      <c r="GS132" s="225"/>
      <c r="GT132" s="225"/>
      <c r="GU132" s="225"/>
      <c r="GV132" s="225"/>
      <c r="GW132" s="225"/>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25"/>
      <c r="IO132" s="225"/>
      <c r="IP132" s="225"/>
      <c r="IQ132" s="225"/>
      <c r="IR132" s="225"/>
      <c r="IS132" s="225"/>
      <c r="IT132" s="225"/>
      <c r="IU132" s="225"/>
      <c r="IV132" s="225"/>
      <c r="IW132" s="225"/>
    </row>
    <row r="133" spans="1:257" x14ac:dyDescent="0.25">
      <c r="A133" s="524"/>
      <c r="B133" s="528"/>
      <c r="C133" s="525"/>
      <c r="D133" s="525"/>
      <c r="E133" s="525"/>
      <c r="F133" s="525"/>
      <c r="G133" s="525"/>
      <c r="H133" s="5"/>
      <c r="I133" s="216">
        <v>0</v>
      </c>
      <c r="J133" s="225"/>
      <c r="K133" s="267"/>
      <c r="L133" s="252"/>
      <c r="M133" s="252"/>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c r="FX133" s="225"/>
      <c r="FY133" s="225"/>
      <c r="FZ133" s="225"/>
      <c r="GA133" s="225"/>
      <c r="GB133" s="225"/>
      <c r="GC133" s="225"/>
      <c r="GD133" s="225"/>
      <c r="GE133" s="225"/>
      <c r="GF133" s="225"/>
      <c r="GG133" s="225"/>
      <c r="GH133" s="225"/>
      <c r="GI133" s="225"/>
      <c r="GJ133" s="225"/>
      <c r="GK133" s="225"/>
      <c r="GL133" s="225"/>
      <c r="GM133" s="225"/>
      <c r="GN133" s="225"/>
      <c r="GO133" s="225"/>
      <c r="GP133" s="225"/>
      <c r="GQ133" s="225"/>
      <c r="GR133" s="225"/>
      <c r="GS133" s="225"/>
      <c r="GT133" s="225"/>
      <c r="GU133" s="225"/>
      <c r="GV133" s="225"/>
      <c r="GW133" s="225"/>
      <c r="GX133" s="225"/>
      <c r="GY133" s="225"/>
      <c r="GZ133" s="225"/>
      <c r="HA133" s="225"/>
      <c r="HB133" s="225"/>
      <c r="HC133" s="225"/>
      <c r="HD133" s="225"/>
      <c r="HE133" s="225"/>
      <c r="HF133" s="225"/>
      <c r="HG133" s="225"/>
      <c r="HH133" s="225"/>
      <c r="HI133" s="225"/>
      <c r="HJ133" s="225"/>
      <c r="HK133" s="225"/>
      <c r="HL133" s="225"/>
      <c r="HM133" s="225"/>
      <c r="HN133" s="225"/>
      <c r="HO133" s="225"/>
      <c r="HP133" s="225"/>
      <c r="HQ133" s="225"/>
      <c r="HR133" s="225"/>
      <c r="HS133" s="225"/>
      <c r="HT133" s="225"/>
      <c r="HU133" s="225"/>
      <c r="HV133" s="225"/>
      <c r="HW133" s="225"/>
      <c r="HX133" s="225"/>
      <c r="HY133" s="225"/>
      <c r="HZ133" s="225"/>
      <c r="IA133" s="225"/>
      <c r="IB133" s="225"/>
      <c r="IC133" s="225"/>
      <c r="ID133" s="225"/>
      <c r="IE133" s="225"/>
      <c r="IF133" s="225"/>
      <c r="IG133" s="225"/>
      <c r="IH133" s="225"/>
      <c r="II133" s="225"/>
      <c r="IJ133" s="225"/>
      <c r="IK133" s="225"/>
      <c r="IL133" s="225"/>
      <c r="IM133" s="225"/>
      <c r="IN133" s="225"/>
      <c r="IO133" s="225"/>
      <c r="IP133" s="225"/>
      <c r="IQ133" s="225"/>
      <c r="IR133" s="225"/>
      <c r="IS133" s="225"/>
      <c r="IT133" s="225"/>
      <c r="IU133" s="225"/>
      <c r="IV133" s="225"/>
      <c r="IW133" s="225"/>
    </row>
    <row r="134" spans="1:257" x14ac:dyDescent="0.25">
      <c r="A134" s="524"/>
      <c r="B134" s="528"/>
      <c r="C134" s="525"/>
      <c r="D134" s="525"/>
      <c r="E134" s="525"/>
      <c r="F134" s="525"/>
      <c r="G134" s="525"/>
      <c r="H134" s="5"/>
      <c r="I134" s="216">
        <v>0</v>
      </c>
      <c r="J134" s="225" t="s">
        <v>193</v>
      </c>
      <c r="K134" s="267"/>
      <c r="L134" s="252"/>
      <c r="M134" s="252"/>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c r="EW134" s="225"/>
      <c r="EX134" s="225"/>
      <c r="EY134" s="225"/>
      <c r="EZ134" s="225"/>
      <c r="FA134" s="225"/>
      <c r="FB134" s="225"/>
      <c r="FC134" s="225"/>
      <c r="FD134" s="225"/>
      <c r="FE134" s="225"/>
      <c r="FF134" s="225"/>
      <c r="FG134" s="225"/>
      <c r="FH134" s="225"/>
      <c r="FI134" s="225"/>
      <c r="FJ134" s="225"/>
      <c r="FK134" s="225"/>
      <c r="FL134" s="225"/>
      <c r="FM134" s="225"/>
      <c r="FN134" s="225"/>
      <c r="FO134" s="225"/>
      <c r="FP134" s="225"/>
      <c r="FQ134" s="225"/>
      <c r="FR134" s="225"/>
      <c r="FS134" s="225"/>
      <c r="FT134" s="225"/>
      <c r="FU134" s="225"/>
      <c r="FV134" s="225"/>
      <c r="FW134" s="225"/>
      <c r="FX134" s="225"/>
      <c r="FY134" s="225"/>
      <c r="FZ134" s="225"/>
      <c r="GA134" s="225"/>
      <c r="GB134" s="225"/>
      <c r="GC134" s="225"/>
      <c r="GD134" s="225"/>
      <c r="GE134" s="225"/>
      <c r="GF134" s="225"/>
      <c r="GG134" s="225"/>
      <c r="GH134" s="225"/>
      <c r="GI134" s="225"/>
      <c r="GJ134" s="225"/>
      <c r="GK134" s="225"/>
      <c r="GL134" s="225"/>
      <c r="GM134" s="225"/>
      <c r="GN134" s="225"/>
      <c r="GO134" s="225"/>
      <c r="GP134" s="225"/>
      <c r="GQ134" s="225"/>
      <c r="GR134" s="225"/>
      <c r="GS134" s="225"/>
      <c r="GT134" s="225"/>
      <c r="GU134" s="225"/>
      <c r="GV134" s="225"/>
      <c r="GW134" s="225"/>
      <c r="GX134" s="225"/>
      <c r="GY134" s="225"/>
      <c r="GZ134" s="225"/>
      <c r="HA134" s="225"/>
      <c r="HB134" s="225"/>
      <c r="HC134" s="225"/>
      <c r="HD134" s="225"/>
      <c r="HE134" s="225"/>
      <c r="HF134" s="225"/>
      <c r="HG134" s="225"/>
      <c r="HH134" s="225"/>
      <c r="HI134" s="225"/>
      <c r="HJ134" s="225"/>
      <c r="HK134" s="225"/>
      <c r="HL134" s="225"/>
      <c r="HM134" s="225"/>
      <c r="HN134" s="225"/>
      <c r="HO134" s="225"/>
      <c r="HP134" s="225"/>
      <c r="HQ134" s="225"/>
      <c r="HR134" s="225"/>
      <c r="HS134" s="225"/>
      <c r="HT134" s="225"/>
      <c r="HU134" s="225"/>
      <c r="HV134" s="225"/>
      <c r="HW134" s="225"/>
      <c r="HX134" s="225"/>
      <c r="HY134" s="225"/>
      <c r="HZ134" s="225"/>
      <c r="IA134" s="225"/>
      <c r="IB134" s="225"/>
      <c r="IC134" s="225"/>
      <c r="ID134" s="225"/>
      <c r="IE134" s="225"/>
      <c r="IF134" s="225"/>
      <c r="IG134" s="225"/>
      <c r="IH134" s="225"/>
      <c r="II134" s="225"/>
      <c r="IJ134" s="225"/>
      <c r="IK134" s="225"/>
      <c r="IL134" s="225"/>
      <c r="IM134" s="225"/>
      <c r="IN134" s="225"/>
      <c r="IO134" s="225"/>
      <c r="IP134" s="225"/>
      <c r="IQ134" s="225"/>
      <c r="IR134" s="225"/>
      <c r="IS134" s="225"/>
      <c r="IT134" s="225"/>
      <c r="IU134" s="225"/>
      <c r="IV134" s="225"/>
      <c r="IW134" s="225"/>
    </row>
    <row r="135" spans="1:257" hidden="1" x14ac:dyDescent="0.25">
      <c r="A135" s="524"/>
      <c r="B135" s="528"/>
      <c r="C135" s="525"/>
      <c r="D135" s="525"/>
      <c r="E135" s="525"/>
      <c r="F135" s="525"/>
      <c r="G135" s="525"/>
      <c r="H135" s="5"/>
      <c r="I135" s="216">
        <v>0</v>
      </c>
      <c r="J135" s="225"/>
      <c r="K135" s="267"/>
      <c r="L135" s="252"/>
      <c r="M135" s="252"/>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c r="EW135" s="225"/>
      <c r="EX135" s="225"/>
      <c r="EY135" s="225"/>
      <c r="EZ135" s="225"/>
      <c r="FA135" s="225"/>
      <c r="FB135" s="225"/>
      <c r="FC135" s="225"/>
      <c r="FD135" s="225"/>
      <c r="FE135" s="225"/>
      <c r="FF135" s="225"/>
      <c r="FG135" s="225"/>
      <c r="FH135" s="225"/>
      <c r="FI135" s="225"/>
      <c r="FJ135" s="225"/>
      <c r="FK135" s="225"/>
      <c r="FL135" s="225"/>
      <c r="FM135" s="225"/>
      <c r="FN135" s="225"/>
      <c r="FO135" s="225"/>
      <c r="FP135" s="225"/>
      <c r="FQ135" s="225"/>
      <c r="FR135" s="225"/>
      <c r="FS135" s="225"/>
      <c r="FT135" s="225"/>
      <c r="FU135" s="225"/>
      <c r="FV135" s="225"/>
      <c r="FW135" s="225"/>
      <c r="FX135" s="225"/>
      <c r="FY135" s="225"/>
      <c r="FZ135" s="225"/>
      <c r="GA135" s="225"/>
      <c r="GB135" s="225"/>
      <c r="GC135" s="225"/>
      <c r="GD135" s="225"/>
      <c r="GE135" s="225"/>
      <c r="GF135" s="225"/>
      <c r="GG135" s="225"/>
      <c r="GH135" s="225"/>
      <c r="GI135" s="225"/>
      <c r="GJ135" s="225"/>
      <c r="GK135" s="225"/>
      <c r="GL135" s="225"/>
      <c r="GM135" s="225"/>
      <c r="GN135" s="225"/>
      <c r="GO135" s="225"/>
      <c r="GP135" s="225"/>
      <c r="GQ135" s="225"/>
      <c r="GR135" s="225"/>
      <c r="GS135" s="225"/>
      <c r="GT135" s="225"/>
      <c r="GU135" s="225"/>
      <c r="GV135" s="225"/>
      <c r="GW135" s="225"/>
      <c r="GX135" s="225"/>
      <c r="GY135" s="225"/>
      <c r="GZ135" s="225"/>
      <c r="HA135" s="225"/>
      <c r="HB135" s="225"/>
      <c r="HC135" s="225"/>
      <c r="HD135" s="225"/>
      <c r="HE135" s="225"/>
      <c r="HF135" s="225"/>
      <c r="HG135" s="225"/>
      <c r="HH135" s="225"/>
      <c r="HI135" s="225"/>
      <c r="HJ135" s="225"/>
      <c r="HK135" s="225"/>
      <c r="HL135" s="225"/>
      <c r="HM135" s="225"/>
      <c r="HN135" s="225"/>
      <c r="HO135" s="225"/>
      <c r="HP135" s="225"/>
      <c r="HQ135" s="225"/>
      <c r="HR135" s="225"/>
      <c r="HS135" s="225"/>
      <c r="HT135" s="225"/>
      <c r="HU135" s="225"/>
      <c r="HV135" s="225"/>
      <c r="HW135" s="225"/>
      <c r="HX135" s="225"/>
      <c r="HY135" s="225"/>
      <c r="HZ135" s="225"/>
      <c r="IA135" s="225"/>
      <c r="IB135" s="225"/>
      <c r="IC135" s="225"/>
      <c r="ID135" s="225"/>
      <c r="IE135" s="225"/>
      <c r="IF135" s="225"/>
      <c r="IG135" s="225"/>
      <c r="IH135" s="225"/>
      <c r="II135" s="225"/>
      <c r="IJ135" s="225"/>
      <c r="IK135" s="225"/>
      <c r="IL135" s="225"/>
      <c r="IM135" s="225"/>
      <c r="IN135" s="225"/>
      <c r="IO135" s="225"/>
      <c r="IP135" s="225"/>
      <c r="IQ135" s="225"/>
      <c r="IR135" s="225"/>
      <c r="IS135" s="225"/>
      <c r="IT135" s="225"/>
      <c r="IU135" s="225"/>
      <c r="IV135" s="225"/>
      <c r="IW135" s="225"/>
    </row>
    <row r="136" spans="1:257" hidden="1" x14ac:dyDescent="0.25">
      <c r="A136" s="524"/>
      <c r="B136" s="528"/>
      <c r="C136" s="525"/>
      <c r="D136" s="525"/>
      <c r="E136" s="525"/>
      <c r="F136" s="525"/>
      <c r="G136" s="525"/>
      <c r="H136" s="5"/>
      <c r="I136" s="216">
        <v>0</v>
      </c>
      <c r="J136" s="225"/>
      <c r="K136" s="267"/>
      <c r="L136" s="252"/>
      <c r="M136" s="252"/>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c r="EW136" s="225"/>
      <c r="EX136" s="225"/>
      <c r="EY136" s="225"/>
      <c r="EZ136" s="225"/>
      <c r="FA136" s="225"/>
      <c r="FB136" s="225"/>
      <c r="FC136" s="225"/>
      <c r="FD136" s="225"/>
      <c r="FE136" s="225"/>
      <c r="FF136" s="225"/>
      <c r="FG136" s="225"/>
      <c r="FH136" s="225"/>
      <c r="FI136" s="225"/>
      <c r="FJ136" s="225"/>
      <c r="FK136" s="225"/>
      <c r="FL136" s="225"/>
      <c r="FM136" s="225"/>
      <c r="FN136" s="225"/>
      <c r="FO136" s="225"/>
      <c r="FP136" s="225"/>
      <c r="FQ136" s="225"/>
      <c r="FR136" s="225"/>
      <c r="FS136" s="225"/>
      <c r="FT136" s="225"/>
      <c r="FU136" s="225"/>
      <c r="FV136" s="225"/>
      <c r="FW136" s="225"/>
      <c r="FX136" s="225"/>
      <c r="FY136" s="225"/>
      <c r="FZ136" s="225"/>
      <c r="GA136" s="225"/>
      <c r="GB136" s="225"/>
      <c r="GC136" s="225"/>
      <c r="GD136" s="225"/>
      <c r="GE136" s="225"/>
      <c r="GF136" s="225"/>
      <c r="GG136" s="225"/>
      <c r="GH136" s="225"/>
      <c r="GI136" s="225"/>
      <c r="GJ136" s="225"/>
      <c r="GK136" s="225"/>
      <c r="GL136" s="225"/>
      <c r="GM136" s="225"/>
      <c r="GN136" s="225"/>
      <c r="GO136" s="225"/>
      <c r="GP136" s="225"/>
      <c r="GQ136" s="225"/>
      <c r="GR136" s="225"/>
      <c r="GS136" s="225"/>
      <c r="GT136" s="225"/>
      <c r="GU136" s="225"/>
      <c r="GV136" s="225"/>
      <c r="GW136" s="225"/>
      <c r="GX136" s="225"/>
      <c r="GY136" s="225"/>
      <c r="GZ136" s="225"/>
      <c r="HA136" s="225"/>
      <c r="HB136" s="225"/>
      <c r="HC136" s="225"/>
      <c r="HD136" s="225"/>
      <c r="HE136" s="225"/>
      <c r="HF136" s="225"/>
      <c r="HG136" s="225"/>
      <c r="HH136" s="225"/>
      <c r="HI136" s="225"/>
      <c r="HJ136" s="225"/>
      <c r="HK136" s="225"/>
      <c r="HL136" s="225"/>
      <c r="HM136" s="225"/>
      <c r="HN136" s="225"/>
      <c r="HO136" s="225"/>
      <c r="HP136" s="225"/>
      <c r="HQ136" s="225"/>
      <c r="HR136" s="225"/>
      <c r="HS136" s="225"/>
      <c r="HT136" s="225"/>
      <c r="HU136" s="225"/>
      <c r="HV136" s="225"/>
      <c r="HW136" s="225"/>
      <c r="HX136" s="225"/>
      <c r="HY136" s="225"/>
      <c r="HZ136" s="225"/>
      <c r="IA136" s="225"/>
      <c r="IB136" s="225"/>
      <c r="IC136" s="225"/>
      <c r="ID136" s="225"/>
      <c r="IE136" s="225"/>
      <c r="IF136" s="225"/>
      <c r="IG136" s="225"/>
      <c r="IH136" s="225"/>
      <c r="II136" s="225"/>
      <c r="IJ136" s="225"/>
      <c r="IK136" s="225"/>
      <c r="IL136" s="225"/>
      <c r="IM136" s="225"/>
      <c r="IN136" s="225"/>
      <c r="IO136" s="225"/>
      <c r="IP136" s="225"/>
      <c r="IQ136" s="225"/>
      <c r="IR136" s="225"/>
      <c r="IS136" s="225"/>
      <c r="IT136" s="225"/>
      <c r="IU136" s="225"/>
      <c r="IV136" s="225"/>
      <c r="IW136" s="225"/>
    </row>
    <row r="137" spans="1:257" hidden="1" x14ac:dyDescent="0.25">
      <c r="A137" s="524"/>
      <c r="B137" s="528"/>
      <c r="C137" s="525"/>
      <c r="D137" s="525"/>
      <c r="E137" s="525"/>
      <c r="F137" s="525"/>
      <c r="G137" s="525"/>
      <c r="H137" s="5"/>
      <c r="I137" s="216">
        <v>0</v>
      </c>
      <c r="J137" s="225"/>
      <c r="K137" s="267"/>
      <c r="L137" s="252"/>
      <c r="M137" s="252"/>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c r="EW137" s="225"/>
      <c r="EX137" s="225"/>
      <c r="EY137" s="225"/>
      <c r="EZ137" s="225"/>
      <c r="FA137" s="225"/>
      <c r="FB137" s="225"/>
      <c r="FC137" s="225"/>
      <c r="FD137" s="225"/>
      <c r="FE137" s="225"/>
      <c r="FF137" s="225"/>
      <c r="FG137" s="225"/>
      <c r="FH137" s="225"/>
      <c r="FI137" s="225"/>
      <c r="FJ137" s="225"/>
      <c r="FK137" s="225"/>
      <c r="FL137" s="225"/>
      <c r="FM137" s="225"/>
      <c r="FN137" s="225"/>
      <c r="FO137" s="225"/>
      <c r="FP137" s="225"/>
      <c r="FQ137" s="225"/>
      <c r="FR137" s="225"/>
      <c r="FS137" s="225"/>
      <c r="FT137" s="225"/>
      <c r="FU137" s="225"/>
      <c r="FV137" s="225"/>
      <c r="FW137" s="225"/>
      <c r="FX137" s="225"/>
      <c r="FY137" s="225"/>
      <c r="FZ137" s="225"/>
      <c r="GA137" s="225"/>
      <c r="GB137" s="225"/>
      <c r="GC137" s="225"/>
      <c r="GD137" s="225"/>
      <c r="GE137" s="225"/>
      <c r="GF137" s="225"/>
      <c r="GG137" s="225"/>
      <c r="GH137" s="225"/>
      <c r="GI137" s="225"/>
      <c r="GJ137" s="225"/>
      <c r="GK137" s="225"/>
      <c r="GL137" s="225"/>
      <c r="GM137" s="225"/>
      <c r="GN137" s="225"/>
      <c r="GO137" s="225"/>
      <c r="GP137" s="225"/>
      <c r="GQ137" s="225"/>
      <c r="GR137" s="225"/>
      <c r="GS137" s="225"/>
      <c r="GT137" s="225"/>
      <c r="GU137" s="225"/>
      <c r="GV137" s="225"/>
      <c r="GW137" s="225"/>
      <c r="GX137" s="225"/>
      <c r="GY137" s="225"/>
      <c r="GZ137" s="225"/>
      <c r="HA137" s="225"/>
      <c r="HB137" s="225"/>
      <c r="HC137" s="225"/>
      <c r="HD137" s="225"/>
      <c r="HE137" s="225"/>
      <c r="HF137" s="225"/>
      <c r="HG137" s="225"/>
      <c r="HH137" s="225"/>
      <c r="HI137" s="225"/>
      <c r="HJ137" s="225"/>
      <c r="HK137" s="225"/>
      <c r="HL137" s="225"/>
      <c r="HM137" s="225"/>
      <c r="HN137" s="225"/>
      <c r="HO137" s="225"/>
      <c r="HP137" s="225"/>
      <c r="HQ137" s="225"/>
      <c r="HR137" s="225"/>
      <c r="HS137" s="225"/>
      <c r="HT137" s="225"/>
      <c r="HU137" s="225"/>
      <c r="HV137" s="225"/>
      <c r="HW137" s="225"/>
      <c r="HX137" s="225"/>
      <c r="HY137" s="225"/>
      <c r="HZ137" s="225"/>
      <c r="IA137" s="225"/>
      <c r="IB137" s="225"/>
      <c r="IC137" s="225"/>
      <c r="ID137" s="225"/>
      <c r="IE137" s="225"/>
      <c r="IF137" s="225"/>
      <c r="IG137" s="225"/>
      <c r="IH137" s="225"/>
      <c r="II137" s="225"/>
      <c r="IJ137" s="225"/>
      <c r="IK137" s="225"/>
      <c r="IL137" s="225"/>
      <c r="IM137" s="225"/>
      <c r="IN137" s="225"/>
      <c r="IO137" s="225"/>
      <c r="IP137" s="225"/>
      <c r="IQ137" s="225"/>
      <c r="IR137" s="225"/>
      <c r="IS137" s="225"/>
      <c r="IT137" s="225"/>
      <c r="IU137" s="225"/>
      <c r="IV137" s="225"/>
      <c r="IW137" s="225"/>
    </row>
    <row r="138" spans="1:257" hidden="1" x14ac:dyDescent="0.25">
      <c r="A138" s="524"/>
      <c r="B138" s="528"/>
      <c r="C138" s="525"/>
      <c r="D138" s="525"/>
      <c r="E138" s="525"/>
      <c r="F138" s="525"/>
      <c r="G138" s="525"/>
      <c r="H138" s="5"/>
      <c r="I138" s="216">
        <v>0</v>
      </c>
      <c r="J138" s="225"/>
      <c r="K138" s="267"/>
      <c r="L138" s="252"/>
      <c r="M138" s="252"/>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c r="EW138" s="225"/>
      <c r="EX138" s="225"/>
      <c r="EY138" s="225"/>
      <c r="EZ138" s="225"/>
      <c r="FA138" s="225"/>
      <c r="FB138" s="225"/>
      <c r="FC138" s="225"/>
      <c r="FD138" s="225"/>
      <c r="FE138" s="225"/>
      <c r="FF138" s="225"/>
      <c r="FG138" s="225"/>
      <c r="FH138" s="225"/>
      <c r="FI138" s="225"/>
      <c r="FJ138" s="225"/>
      <c r="FK138" s="225"/>
      <c r="FL138" s="225"/>
      <c r="FM138" s="225"/>
      <c r="FN138" s="225"/>
      <c r="FO138" s="225"/>
      <c r="FP138" s="225"/>
      <c r="FQ138" s="225"/>
      <c r="FR138" s="225"/>
      <c r="FS138" s="225"/>
      <c r="FT138" s="225"/>
      <c r="FU138" s="225"/>
      <c r="FV138" s="225"/>
      <c r="FW138" s="225"/>
      <c r="FX138" s="225"/>
      <c r="FY138" s="225"/>
      <c r="FZ138" s="225"/>
      <c r="GA138" s="225"/>
      <c r="GB138" s="225"/>
      <c r="GC138" s="225"/>
      <c r="GD138" s="225"/>
      <c r="GE138" s="225"/>
      <c r="GF138" s="225"/>
      <c r="GG138" s="225"/>
      <c r="GH138" s="225"/>
      <c r="GI138" s="225"/>
      <c r="GJ138" s="225"/>
      <c r="GK138" s="225"/>
      <c r="GL138" s="225"/>
      <c r="GM138" s="225"/>
      <c r="GN138" s="225"/>
      <c r="GO138" s="225"/>
      <c r="GP138" s="225"/>
      <c r="GQ138" s="225"/>
      <c r="GR138" s="225"/>
      <c r="GS138" s="225"/>
      <c r="GT138" s="225"/>
      <c r="GU138" s="225"/>
      <c r="GV138" s="225"/>
      <c r="GW138" s="225"/>
      <c r="GX138" s="225"/>
      <c r="GY138" s="225"/>
      <c r="GZ138" s="225"/>
      <c r="HA138" s="225"/>
      <c r="HB138" s="225"/>
      <c r="HC138" s="225"/>
      <c r="HD138" s="225"/>
      <c r="HE138" s="225"/>
      <c r="HF138" s="225"/>
      <c r="HG138" s="225"/>
      <c r="HH138" s="225"/>
      <c r="HI138" s="225"/>
      <c r="HJ138" s="225"/>
      <c r="HK138" s="225"/>
      <c r="HL138" s="225"/>
      <c r="HM138" s="225"/>
      <c r="HN138" s="225"/>
      <c r="HO138" s="225"/>
      <c r="HP138" s="225"/>
      <c r="HQ138" s="225"/>
      <c r="HR138" s="225"/>
      <c r="HS138" s="225"/>
      <c r="HT138" s="225"/>
      <c r="HU138" s="225"/>
      <c r="HV138" s="225"/>
      <c r="HW138" s="225"/>
      <c r="HX138" s="225"/>
      <c r="HY138" s="225"/>
      <c r="HZ138" s="225"/>
      <c r="IA138" s="225"/>
      <c r="IB138" s="225"/>
      <c r="IC138" s="225"/>
      <c r="ID138" s="225"/>
      <c r="IE138" s="225"/>
      <c r="IF138" s="225"/>
      <c r="IG138" s="225"/>
      <c r="IH138" s="225"/>
      <c r="II138" s="225"/>
      <c r="IJ138" s="225"/>
      <c r="IK138" s="225"/>
      <c r="IL138" s="225"/>
      <c r="IM138" s="225"/>
      <c r="IN138" s="225"/>
      <c r="IO138" s="225"/>
      <c r="IP138" s="225"/>
      <c r="IQ138" s="225"/>
      <c r="IR138" s="225"/>
      <c r="IS138" s="225"/>
      <c r="IT138" s="225"/>
      <c r="IU138" s="225"/>
      <c r="IV138" s="225"/>
      <c r="IW138" s="225"/>
    </row>
    <row r="139" spans="1:257" hidden="1" x14ac:dyDescent="0.25">
      <c r="A139" s="524"/>
      <c r="B139" s="528"/>
      <c r="C139" s="525"/>
      <c r="D139" s="525"/>
      <c r="E139" s="525"/>
      <c r="F139" s="525"/>
      <c r="G139" s="525"/>
      <c r="H139" s="5"/>
      <c r="I139" s="216">
        <v>0</v>
      </c>
      <c r="J139" s="225"/>
      <c r="K139" s="267"/>
      <c r="L139" s="252"/>
      <c r="M139" s="252"/>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c r="HQ139" s="225"/>
      <c r="HR139" s="225"/>
      <c r="HS139" s="225"/>
      <c r="HT139" s="225"/>
      <c r="HU139" s="225"/>
      <c r="HV139" s="225"/>
      <c r="HW139" s="225"/>
      <c r="HX139" s="225"/>
      <c r="HY139" s="225"/>
      <c r="HZ139" s="225"/>
      <c r="IA139" s="225"/>
      <c r="IB139" s="225"/>
      <c r="IC139" s="225"/>
      <c r="ID139" s="225"/>
      <c r="IE139" s="225"/>
      <c r="IF139" s="225"/>
      <c r="IG139" s="225"/>
      <c r="IH139" s="225"/>
      <c r="II139" s="225"/>
      <c r="IJ139" s="225"/>
      <c r="IK139" s="225"/>
      <c r="IL139" s="225"/>
      <c r="IM139" s="225"/>
      <c r="IN139" s="225"/>
      <c r="IO139" s="225"/>
      <c r="IP139" s="225"/>
      <c r="IQ139" s="225"/>
      <c r="IR139" s="225"/>
      <c r="IS139" s="225"/>
      <c r="IT139" s="225"/>
      <c r="IU139" s="225"/>
      <c r="IV139" s="225"/>
      <c r="IW139" s="225"/>
    </row>
    <row r="140" spans="1:257" hidden="1" x14ac:dyDescent="0.25">
      <c r="A140" s="524"/>
      <c r="B140" s="528"/>
      <c r="C140" s="525"/>
      <c r="D140" s="525"/>
      <c r="E140" s="525"/>
      <c r="F140" s="525"/>
      <c r="G140" s="525"/>
      <c r="H140" s="5"/>
      <c r="I140" s="216">
        <v>0</v>
      </c>
      <c r="J140" s="225"/>
      <c r="K140" s="267"/>
      <c r="L140" s="252"/>
      <c r="M140" s="252"/>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c r="IS140" s="225"/>
      <c r="IT140" s="225"/>
      <c r="IU140" s="225"/>
      <c r="IV140" s="225"/>
      <c r="IW140" s="225"/>
    </row>
    <row r="141" spans="1:257" hidden="1" x14ac:dyDescent="0.25">
      <c r="A141" s="524"/>
      <c r="B141" s="528"/>
      <c r="C141" s="525"/>
      <c r="D141" s="525"/>
      <c r="E141" s="525"/>
      <c r="F141" s="525"/>
      <c r="G141" s="525"/>
      <c r="H141" s="5"/>
      <c r="I141" s="216">
        <v>0</v>
      </c>
      <c r="J141" s="225"/>
      <c r="K141" s="267"/>
      <c r="L141" s="252"/>
      <c r="M141" s="252"/>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c r="IS141" s="225"/>
      <c r="IT141" s="225"/>
      <c r="IU141" s="225"/>
      <c r="IV141" s="225"/>
      <c r="IW141" s="225"/>
    </row>
    <row r="142" spans="1:257" hidden="1" x14ac:dyDescent="0.25">
      <c r="A142" s="524"/>
      <c r="B142" s="528"/>
      <c r="C142" s="525"/>
      <c r="D142" s="525"/>
      <c r="E142" s="525"/>
      <c r="F142" s="525"/>
      <c r="G142" s="525"/>
      <c r="H142" s="5"/>
      <c r="I142" s="216">
        <v>0</v>
      </c>
      <c r="K142" s="267"/>
      <c r="L142" s="252"/>
      <c r="M142" s="252"/>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5"/>
      <c r="CS142" s="225"/>
      <c r="CT142" s="225"/>
      <c r="CU142" s="225"/>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c r="EW142" s="225"/>
      <c r="EX142" s="225"/>
      <c r="EY142" s="225"/>
      <c r="EZ142" s="225"/>
      <c r="FA142" s="225"/>
      <c r="FB142" s="225"/>
      <c r="FC142" s="225"/>
      <c r="FD142" s="225"/>
      <c r="FE142" s="225"/>
      <c r="FF142" s="225"/>
      <c r="FG142" s="225"/>
      <c r="FH142" s="225"/>
      <c r="FI142" s="225"/>
      <c r="FJ142" s="225"/>
      <c r="FK142" s="225"/>
      <c r="FL142" s="225"/>
      <c r="FM142" s="225"/>
      <c r="FN142" s="225"/>
      <c r="FO142" s="225"/>
      <c r="FP142" s="225"/>
      <c r="FQ142" s="225"/>
      <c r="FR142" s="225"/>
      <c r="FS142" s="225"/>
      <c r="FT142" s="225"/>
      <c r="FU142" s="225"/>
      <c r="FV142" s="225"/>
      <c r="FW142" s="225"/>
      <c r="FX142" s="225"/>
      <c r="FY142" s="225"/>
      <c r="FZ142" s="225"/>
      <c r="GA142" s="225"/>
      <c r="GB142" s="225"/>
      <c r="GC142" s="225"/>
      <c r="GD142" s="225"/>
      <c r="GE142" s="225"/>
      <c r="GF142" s="225"/>
      <c r="GG142" s="225"/>
      <c r="GH142" s="225"/>
      <c r="GI142" s="225"/>
      <c r="GJ142" s="225"/>
      <c r="GK142" s="225"/>
      <c r="GL142" s="225"/>
      <c r="GM142" s="225"/>
      <c r="GN142" s="225"/>
      <c r="GO142" s="225"/>
      <c r="GP142" s="225"/>
      <c r="GQ142" s="225"/>
      <c r="GR142" s="225"/>
      <c r="GS142" s="225"/>
      <c r="GT142" s="225"/>
      <c r="GU142" s="225"/>
      <c r="GV142" s="225"/>
      <c r="GW142" s="225"/>
      <c r="GX142" s="225"/>
      <c r="GY142" s="225"/>
      <c r="GZ142" s="225"/>
      <c r="HA142" s="225"/>
      <c r="HB142" s="225"/>
      <c r="HC142" s="225"/>
      <c r="HD142" s="225"/>
      <c r="HE142" s="225"/>
      <c r="HF142" s="225"/>
      <c r="HG142" s="225"/>
      <c r="HH142" s="225"/>
      <c r="HI142" s="225"/>
      <c r="HJ142" s="225"/>
      <c r="HK142" s="225"/>
      <c r="HL142" s="225"/>
      <c r="HM142" s="225"/>
      <c r="HN142" s="225"/>
      <c r="HO142" s="225"/>
      <c r="HP142" s="225"/>
      <c r="HQ142" s="225"/>
      <c r="HR142" s="225"/>
      <c r="HS142" s="225"/>
      <c r="HT142" s="225"/>
      <c r="HU142" s="225"/>
      <c r="HV142" s="225"/>
      <c r="HW142" s="225"/>
      <c r="HX142" s="225"/>
      <c r="HY142" s="225"/>
      <c r="HZ142" s="225"/>
      <c r="IA142" s="225"/>
      <c r="IB142" s="225"/>
      <c r="IC142" s="225"/>
      <c r="ID142" s="225"/>
      <c r="IE142" s="225"/>
      <c r="IF142" s="225"/>
      <c r="IG142" s="225"/>
      <c r="IH142" s="225"/>
      <c r="II142" s="225"/>
      <c r="IJ142" s="225"/>
      <c r="IK142" s="225"/>
      <c r="IL142" s="225"/>
      <c r="IM142" s="225"/>
      <c r="IN142" s="225"/>
      <c r="IO142" s="225"/>
      <c r="IP142" s="225"/>
      <c r="IQ142" s="225"/>
      <c r="IR142" s="225"/>
      <c r="IS142" s="225"/>
      <c r="IT142" s="225"/>
      <c r="IU142" s="225"/>
      <c r="IV142" s="225"/>
      <c r="IW142" s="225"/>
    </row>
    <row r="143" spans="1:257" hidden="1" x14ac:dyDescent="0.25">
      <c r="A143" s="524"/>
      <c r="B143" s="528"/>
      <c r="C143" s="525"/>
      <c r="D143" s="525"/>
      <c r="E143" s="525"/>
      <c r="F143" s="525"/>
      <c r="G143" s="525"/>
      <c r="H143" s="5"/>
      <c r="I143" s="216">
        <v>0</v>
      </c>
      <c r="J143" s="225"/>
      <c r="K143" s="267"/>
      <c r="L143" s="252"/>
      <c r="M143" s="252"/>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c r="EW143" s="225"/>
      <c r="EX143" s="225"/>
      <c r="EY143" s="225"/>
      <c r="EZ143" s="225"/>
      <c r="FA143" s="225"/>
      <c r="FB143" s="225"/>
      <c r="FC143" s="225"/>
      <c r="FD143" s="225"/>
      <c r="FE143" s="225"/>
      <c r="FF143" s="225"/>
      <c r="FG143" s="225"/>
      <c r="FH143" s="225"/>
      <c r="FI143" s="225"/>
      <c r="FJ143" s="225"/>
      <c r="FK143" s="225"/>
      <c r="FL143" s="225"/>
      <c r="FM143" s="225"/>
      <c r="FN143" s="225"/>
      <c r="FO143" s="225"/>
      <c r="FP143" s="225"/>
      <c r="FQ143" s="225"/>
      <c r="FR143" s="225"/>
      <c r="FS143" s="225"/>
      <c r="FT143" s="225"/>
      <c r="FU143" s="225"/>
      <c r="FV143" s="225"/>
      <c r="FW143" s="225"/>
      <c r="FX143" s="225"/>
      <c r="FY143" s="225"/>
      <c r="FZ143" s="225"/>
      <c r="GA143" s="225"/>
      <c r="GB143" s="225"/>
      <c r="GC143" s="225"/>
      <c r="GD143" s="225"/>
      <c r="GE143" s="225"/>
      <c r="GF143" s="225"/>
      <c r="GG143" s="225"/>
      <c r="GH143" s="225"/>
      <c r="GI143" s="225"/>
      <c r="GJ143" s="225"/>
      <c r="GK143" s="225"/>
      <c r="GL143" s="225"/>
      <c r="GM143" s="225"/>
      <c r="GN143" s="225"/>
      <c r="GO143" s="225"/>
      <c r="GP143" s="225"/>
      <c r="GQ143" s="225"/>
      <c r="GR143" s="225"/>
      <c r="GS143" s="225"/>
      <c r="GT143" s="225"/>
      <c r="GU143" s="225"/>
      <c r="GV143" s="225"/>
      <c r="GW143" s="225"/>
      <c r="GX143" s="225"/>
      <c r="GY143" s="225"/>
      <c r="GZ143" s="225"/>
      <c r="HA143" s="225"/>
      <c r="HB143" s="225"/>
      <c r="HC143" s="225"/>
      <c r="HD143" s="225"/>
      <c r="HE143" s="225"/>
      <c r="HF143" s="225"/>
      <c r="HG143" s="225"/>
      <c r="HH143" s="225"/>
      <c r="HI143" s="225"/>
      <c r="HJ143" s="225"/>
      <c r="HK143" s="225"/>
      <c r="HL143" s="225"/>
      <c r="HM143" s="225"/>
      <c r="HN143" s="225"/>
      <c r="HO143" s="225"/>
      <c r="HP143" s="225"/>
      <c r="HQ143" s="225"/>
      <c r="HR143" s="225"/>
      <c r="HS143" s="225"/>
      <c r="HT143" s="225"/>
      <c r="HU143" s="225"/>
      <c r="HV143" s="225"/>
      <c r="HW143" s="225"/>
      <c r="HX143" s="225"/>
      <c r="HY143" s="225"/>
      <c r="HZ143" s="225"/>
      <c r="IA143" s="225"/>
      <c r="IB143" s="225"/>
      <c r="IC143" s="225"/>
      <c r="ID143" s="225"/>
      <c r="IE143" s="225"/>
      <c r="IF143" s="225"/>
      <c r="IG143" s="225"/>
      <c r="IH143" s="225"/>
      <c r="II143" s="225"/>
      <c r="IJ143" s="225"/>
      <c r="IK143" s="225"/>
      <c r="IL143" s="225"/>
      <c r="IM143" s="225"/>
      <c r="IN143" s="225"/>
      <c r="IO143" s="225"/>
      <c r="IP143" s="225"/>
      <c r="IQ143" s="225"/>
      <c r="IR143" s="225"/>
      <c r="IS143" s="225"/>
      <c r="IT143" s="225"/>
      <c r="IU143" s="225"/>
      <c r="IV143" s="225"/>
      <c r="IW143" s="225"/>
    </row>
    <row r="144" spans="1:257" hidden="1" x14ac:dyDescent="0.25">
      <c r="A144" s="524"/>
      <c r="B144" s="528"/>
      <c r="C144" s="525"/>
      <c r="D144" s="525"/>
      <c r="E144" s="525"/>
      <c r="F144" s="525"/>
      <c r="G144" s="525"/>
      <c r="H144" s="5"/>
      <c r="I144" s="216">
        <v>0</v>
      </c>
      <c r="J144" s="225"/>
      <c r="K144" s="267"/>
      <c r="L144" s="252"/>
      <c r="M144" s="252"/>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c r="IS144" s="225"/>
      <c r="IT144" s="225"/>
      <c r="IU144" s="225"/>
      <c r="IV144" s="225"/>
      <c r="IW144" s="225"/>
    </row>
    <row r="145" spans="1:257" hidden="1" x14ac:dyDescent="0.25">
      <c r="A145" s="524"/>
      <c r="B145" s="528"/>
      <c r="C145" s="525"/>
      <c r="D145" s="525"/>
      <c r="E145" s="525"/>
      <c r="F145" s="525"/>
      <c r="G145" s="525"/>
      <c r="H145" s="5"/>
      <c r="I145" s="216">
        <v>0</v>
      </c>
      <c r="J145" s="225"/>
      <c r="K145" s="267"/>
      <c r="L145" s="252"/>
      <c r="M145" s="252"/>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c r="IS145" s="225"/>
      <c r="IT145" s="225"/>
      <c r="IU145" s="225"/>
      <c r="IV145" s="225"/>
      <c r="IW145" s="225"/>
    </row>
    <row r="146" spans="1:257" hidden="1" x14ac:dyDescent="0.25">
      <c r="A146" s="524"/>
      <c r="B146" s="528"/>
      <c r="C146" s="525"/>
      <c r="D146" s="525"/>
      <c r="E146" s="525"/>
      <c r="F146" s="525"/>
      <c r="G146" s="525"/>
      <c r="H146" s="5"/>
      <c r="I146" s="216">
        <v>0</v>
      </c>
      <c r="J146" s="225"/>
      <c r="K146" s="267"/>
      <c r="L146" s="252"/>
      <c r="M146" s="252"/>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c r="IS146" s="225"/>
      <c r="IT146" s="225"/>
      <c r="IU146" s="225"/>
      <c r="IV146" s="225"/>
      <c r="IW146" s="225"/>
    </row>
    <row r="147" spans="1:257" hidden="1" x14ac:dyDescent="0.25">
      <c r="A147" s="524"/>
      <c r="B147" s="528"/>
      <c r="C147" s="525"/>
      <c r="D147" s="525"/>
      <c r="E147" s="525"/>
      <c r="F147" s="525"/>
      <c r="G147" s="525"/>
      <c r="H147" s="5"/>
      <c r="I147" s="216">
        <v>0</v>
      </c>
      <c r="J147" s="225"/>
      <c r="K147" s="267"/>
      <c r="L147" s="252"/>
      <c r="M147" s="252"/>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c r="IS147" s="225"/>
      <c r="IT147" s="225"/>
      <c r="IU147" s="225"/>
      <c r="IV147" s="225"/>
      <c r="IW147" s="225"/>
    </row>
    <row r="148" spans="1:257" hidden="1" x14ac:dyDescent="0.25">
      <c r="A148" s="524"/>
      <c r="B148" s="528"/>
      <c r="C148" s="525"/>
      <c r="D148" s="525"/>
      <c r="E148" s="525"/>
      <c r="F148" s="525"/>
      <c r="G148" s="525"/>
      <c r="H148" s="5"/>
      <c r="I148" s="216">
        <v>0</v>
      </c>
      <c r="J148" s="225"/>
      <c r="K148" s="267"/>
      <c r="L148" s="252"/>
      <c r="M148" s="252"/>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c r="EJ148" s="225"/>
      <c r="EK148" s="225"/>
      <c r="EL148" s="225"/>
      <c r="EM148" s="225"/>
      <c r="EN148" s="225"/>
      <c r="EO148" s="225"/>
      <c r="EP148" s="225"/>
      <c r="EQ148" s="225"/>
      <c r="ER148" s="225"/>
      <c r="ES148" s="225"/>
      <c r="ET148" s="225"/>
      <c r="EU148" s="225"/>
      <c r="EV148" s="225"/>
      <c r="EW148" s="225"/>
      <c r="EX148" s="225"/>
      <c r="EY148" s="225"/>
      <c r="EZ148" s="225"/>
      <c r="FA148" s="225"/>
      <c r="FB148" s="225"/>
      <c r="FC148" s="225"/>
      <c r="FD148" s="225"/>
      <c r="FE148" s="225"/>
      <c r="FF148" s="225"/>
      <c r="FG148" s="225"/>
      <c r="FH148" s="225"/>
      <c r="FI148" s="225"/>
      <c r="FJ148" s="225"/>
      <c r="FK148" s="225"/>
      <c r="FL148" s="225"/>
      <c r="FM148" s="225"/>
      <c r="FN148" s="225"/>
      <c r="FO148" s="225"/>
      <c r="FP148" s="225"/>
      <c r="FQ148" s="225"/>
      <c r="FR148" s="225"/>
      <c r="FS148" s="225"/>
      <c r="FT148" s="225"/>
      <c r="FU148" s="225"/>
      <c r="FV148" s="225"/>
      <c r="FW148" s="225"/>
      <c r="FX148" s="225"/>
      <c r="FY148" s="225"/>
      <c r="FZ148" s="225"/>
      <c r="GA148" s="225"/>
      <c r="GB148" s="225"/>
      <c r="GC148" s="225"/>
      <c r="GD148" s="225"/>
      <c r="GE148" s="225"/>
      <c r="GF148" s="225"/>
      <c r="GG148" s="225"/>
      <c r="GH148" s="225"/>
      <c r="GI148" s="225"/>
      <c r="GJ148" s="225"/>
      <c r="GK148" s="225"/>
      <c r="GL148" s="225"/>
      <c r="GM148" s="225"/>
      <c r="GN148" s="225"/>
      <c r="GO148" s="225"/>
      <c r="GP148" s="225"/>
      <c r="GQ148" s="225"/>
      <c r="GR148" s="225"/>
      <c r="GS148" s="225"/>
      <c r="GT148" s="225"/>
      <c r="GU148" s="225"/>
      <c r="GV148" s="225"/>
      <c r="GW148" s="225"/>
      <c r="GX148" s="225"/>
      <c r="GY148" s="225"/>
      <c r="GZ148" s="225"/>
      <c r="HA148" s="225"/>
      <c r="HB148" s="225"/>
      <c r="HC148" s="225"/>
      <c r="HD148" s="225"/>
      <c r="HE148" s="225"/>
      <c r="HF148" s="225"/>
      <c r="HG148" s="225"/>
      <c r="HH148" s="225"/>
      <c r="HI148" s="225"/>
      <c r="HJ148" s="225"/>
      <c r="HK148" s="225"/>
      <c r="HL148" s="225"/>
      <c r="HM148" s="225"/>
      <c r="HN148" s="225"/>
      <c r="HO148" s="225"/>
      <c r="HP148" s="225"/>
      <c r="HQ148" s="225"/>
      <c r="HR148" s="225"/>
      <c r="HS148" s="225"/>
      <c r="HT148" s="225"/>
      <c r="HU148" s="225"/>
      <c r="HV148" s="225"/>
      <c r="HW148" s="225"/>
      <c r="HX148" s="225"/>
      <c r="HY148" s="225"/>
      <c r="HZ148" s="225"/>
      <c r="IA148" s="225"/>
      <c r="IB148" s="225"/>
      <c r="IC148" s="225"/>
      <c r="ID148" s="225"/>
      <c r="IE148" s="225"/>
      <c r="IF148" s="225"/>
      <c r="IG148" s="225"/>
      <c r="IH148" s="225"/>
      <c r="II148" s="225"/>
      <c r="IJ148" s="225"/>
      <c r="IK148" s="225"/>
      <c r="IL148" s="225"/>
      <c r="IM148" s="225"/>
      <c r="IN148" s="225"/>
      <c r="IO148" s="225"/>
      <c r="IP148" s="225"/>
      <c r="IQ148" s="225"/>
      <c r="IR148" s="225"/>
      <c r="IS148" s="225"/>
      <c r="IT148" s="225"/>
      <c r="IU148" s="225"/>
      <c r="IV148" s="225"/>
      <c r="IW148" s="225"/>
    </row>
    <row r="149" spans="1:257" hidden="1" x14ac:dyDescent="0.25">
      <c r="A149" s="524"/>
      <c r="B149" s="528"/>
      <c r="C149" s="525"/>
      <c r="D149" s="525"/>
      <c r="E149" s="525"/>
      <c r="F149" s="525"/>
      <c r="G149" s="525"/>
      <c r="H149" s="5"/>
      <c r="I149" s="216">
        <v>0</v>
      </c>
      <c r="J149" s="225"/>
      <c r="K149" s="267"/>
      <c r="L149" s="252"/>
      <c r="M149" s="252"/>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5"/>
      <c r="BX149" s="225"/>
      <c r="BY149" s="225"/>
      <c r="BZ149" s="225"/>
      <c r="CA149" s="225"/>
      <c r="CB149" s="225"/>
      <c r="CC149" s="225"/>
      <c r="CD149" s="225"/>
      <c r="CE149" s="225"/>
      <c r="CF149" s="225"/>
      <c r="CG149" s="225"/>
      <c r="CH149" s="225"/>
      <c r="CI149" s="225"/>
      <c r="CJ149" s="225"/>
      <c r="CK149" s="225"/>
      <c r="CL149" s="225"/>
      <c r="CM149" s="225"/>
      <c r="CN149" s="225"/>
      <c r="CO149" s="225"/>
      <c r="CP149" s="225"/>
      <c r="CQ149" s="225"/>
      <c r="CR149" s="225"/>
      <c r="CS149" s="225"/>
      <c r="CT149" s="225"/>
      <c r="CU149" s="225"/>
      <c r="CV149" s="225"/>
      <c r="CW149" s="225"/>
      <c r="CX149" s="225"/>
      <c r="CY149" s="225"/>
      <c r="CZ149" s="225"/>
      <c r="DA149" s="225"/>
      <c r="DB149" s="225"/>
      <c r="DC149" s="225"/>
      <c r="DD149" s="225"/>
      <c r="DE149" s="225"/>
      <c r="DF149" s="225"/>
      <c r="DG149" s="225"/>
      <c r="DH149" s="225"/>
      <c r="DI149" s="225"/>
      <c r="DJ149" s="225"/>
      <c r="DK149" s="225"/>
      <c r="DL149" s="225"/>
      <c r="DM149" s="225"/>
      <c r="DN149" s="225"/>
      <c r="DO149" s="225"/>
      <c r="DP149" s="225"/>
      <c r="DQ149" s="225"/>
      <c r="DR149" s="225"/>
      <c r="DS149" s="225"/>
      <c r="DT149" s="225"/>
      <c r="DU149" s="225"/>
      <c r="DV149" s="225"/>
      <c r="DW149" s="225"/>
      <c r="DX149" s="225"/>
      <c r="DY149" s="225"/>
      <c r="DZ149" s="225"/>
      <c r="EA149" s="225"/>
      <c r="EB149" s="225"/>
      <c r="EC149" s="225"/>
      <c r="ED149" s="225"/>
      <c r="EE149" s="225"/>
      <c r="EF149" s="225"/>
      <c r="EG149" s="225"/>
      <c r="EH149" s="225"/>
      <c r="EI149" s="225"/>
      <c r="EJ149" s="225"/>
      <c r="EK149" s="225"/>
      <c r="EL149" s="225"/>
      <c r="EM149" s="225"/>
      <c r="EN149" s="225"/>
      <c r="EO149" s="225"/>
      <c r="EP149" s="225"/>
      <c r="EQ149" s="225"/>
      <c r="ER149" s="225"/>
      <c r="ES149" s="225"/>
      <c r="ET149" s="225"/>
      <c r="EU149" s="225"/>
      <c r="EV149" s="225"/>
      <c r="EW149" s="225"/>
      <c r="EX149" s="225"/>
      <c r="EY149" s="225"/>
      <c r="EZ149" s="225"/>
      <c r="FA149" s="225"/>
      <c r="FB149" s="225"/>
      <c r="FC149" s="225"/>
      <c r="FD149" s="225"/>
      <c r="FE149" s="225"/>
      <c r="FF149" s="225"/>
      <c r="FG149" s="225"/>
      <c r="FH149" s="225"/>
      <c r="FI149" s="225"/>
      <c r="FJ149" s="225"/>
      <c r="FK149" s="225"/>
      <c r="FL149" s="225"/>
      <c r="FM149" s="225"/>
      <c r="FN149" s="225"/>
      <c r="FO149" s="225"/>
      <c r="FP149" s="225"/>
      <c r="FQ149" s="225"/>
      <c r="FR149" s="225"/>
      <c r="FS149" s="225"/>
      <c r="FT149" s="225"/>
      <c r="FU149" s="225"/>
      <c r="FV149" s="225"/>
      <c r="FW149" s="225"/>
      <c r="FX149" s="225"/>
      <c r="FY149" s="225"/>
      <c r="FZ149" s="225"/>
      <c r="GA149" s="225"/>
      <c r="GB149" s="225"/>
      <c r="GC149" s="225"/>
      <c r="GD149" s="225"/>
      <c r="GE149" s="225"/>
      <c r="GF149" s="225"/>
      <c r="GG149" s="225"/>
      <c r="GH149" s="225"/>
      <c r="GI149" s="225"/>
      <c r="GJ149" s="225"/>
      <c r="GK149" s="225"/>
      <c r="GL149" s="225"/>
      <c r="GM149" s="225"/>
      <c r="GN149" s="225"/>
      <c r="GO149" s="225"/>
      <c r="GP149" s="225"/>
      <c r="GQ149" s="225"/>
      <c r="GR149" s="225"/>
      <c r="GS149" s="225"/>
      <c r="GT149" s="225"/>
      <c r="GU149" s="225"/>
      <c r="GV149" s="225"/>
      <c r="GW149" s="225"/>
      <c r="GX149" s="225"/>
      <c r="GY149" s="225"/>
      <c r="GZ149" s="225"/>
      <c r="HA149" s="225"/>
      <c r="HB149" s="225"/>
      <c r="HC149" s="225"/>
      <c r="HD149" s="225"/>
      <c r="HE149" s="225"/>
      <c r="HF149" s="225"/>
      <c r="HG149" s="225"/>
      <c r="HH149" s="225"/>
      <c r="HI149" s="225"/>
      <c r="HJ149" s="225"/>
      <c r="HK149" s="225"/>
      <c r="HL149" s="225"/>
      <c r="HM149" s="225"/>
      <c r="HN149" s="225"/>
      <c r="HO149" s="225"/>
      <c r="HP149" s="225"/>
      <c r="HQ149" s="225"/>
      <c r="HR149" s="225"/>
      <c r="HS149" s="225"/>
      <c r="HT149" s="225"/>
      <c r="HU149" s="225"/>
      <c r="HV149" s="225"/>
      <c r="HW149" s="225"/>
      <c r="HX149" s="225"/>
      <c r="HY149" s="225"/>
      <c r="HZ149" s="225"/>
      <c r="IA149" s="225"/>
      <c r="IB149" s="225"/>
      <c r="IC149" s="225"/>
      <c r="ID149" s="225"/>
      <c r="IE149" s="225"/>
      <c r="IF149" s="225"/>
      <c r="IG149" s="225"/>
      <c r="IH149" s="225"/>
      <c r="II149" s="225"/>
      <c r="IJ149" s="225"/>
      <c r="IK149" s="225"/>
      <c r="IL149" s="225"/>
      <c r="IM149" s="225"/>
      <c r="IN149" s="225"/>
      <c r="IO149" s="225"/>
      <c r="IP149" s="225"/>
      <c r="IQ149" s="225"/>
      <c r="IR149" s="225"/>
      <c r="IS149" s="225"/>
      <c r="IT149" s="225"/>
      <c r="IU149" s="225"/>
      <c r="IV149" s="225"/>
      <c r="IW149" s="225"/>
    </row>
    <row r="150" spans="1:257" hidden="1" x14ac:dyDescent="0.25">
      <c r="A150" s="524"/>
      <c r="B150" s="528"/>
      <c r="C150" s="525"/>
      <c r="D150" s="525"/>
      <c r="E150" s="525"/>
      <c r="F150" s="525"/>
      <c r="G150" s="525"/>
      <c r="H150" s="5"/>
      <c r="I150" s="216">
        <v>0</v>
      </c>
      <c r="J150" s="225"/>
      <c r="K150" s="267"/>
      <c r="L150" s="252"/>
      <c r="M150" s="252"/>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225"/>
      <c r="FE150" s="225"/>
      <c r="FF150" s="225"/>
      <c r="FG150" s="225"/>
      <c r="FH150" s="225"/>
      <c r="FI150" s="225"/>
      <c r="FJ150" s="225"/>
      <c r="FK150" s="225"/>
      <c r="FL150" s="225"/>
      <c r="FM150" s="225"/>
      <c r="FN150" s="225"/>
      <c r="FO150" s="225"/>
      <c r="FP150" s="225"/>
      <c r="FQ150" s="225"/>
      <c r="FR150" s="225"/>
      <c r="FS150" s="225"/>
      <c r="FT150" s="225"/>
      <c r="FU150" s="225"/>
      <c r="FV150" s="225"/>
      <c r="FW150" s="225"/>
      <c r="FX150" s="225"/>
      <c r="FY150" s="225"/>
      <c r="FZ150" s="225"/>
      <c r="GA150" s="225"/>
      <c r="GB150" s="225"/>
      <c r="GC150" s="225"/>
      <c r="GD150" s="225"/>
      <c r="GE150" s="225"/>
      <c r="GF150" s="225"/>
      <c r="GG150" s="225"/>
      <c r="GH150" s="225"/>
      <c r="GI150" s="225"/>
      <c r="GJ150" s="225"/>
      <c r="GK150" s="225"/>
      <c r="GL150" s="225"/>
      <c r="GM150" s="225"/>
      <c r="GN150" s="225"/>
      <c r="GO150" s="225"/>
      <c r="GP150" s="225"/>
      <c r="GQ150" s="225"/>
      <c r="GR150" s="225"/>
      <c r="GS150" s="225"/>
      <c r="GT150" s="225"/>
      <c r="GU150" s="225"/>
      <c r="GV150" s="225"/>
      <c r="GW150" s="225"/>
      <c r="GX150" s="225"/>
      <c r="GY150" s="225"/>
      <c r="GZ150" s="225"/>
      <c r="HA150" s="225"/>
      <c r="HB150" s="225"/>
      <c r="HC150" s="225"/>
      <c r="HD150" s="225"/>
      <c r="HE150" s="225"/>
      <c r="HF150" s="225"/>
      <c r="HG150" s="225"/>
      <c r="HH150" s="225"/>
      <c r="HI150" s="225"/>
      <c r="HJ150" s="225"/>
      <c r="HK150" s="225"/>
      <c r="HL150" s="225"/>
      <c r="HM150" s="225"/>
      <c r="HN150" s="225"/>
      <c r="HO150" s="225"/>
      <c r="HP150" s="225"/>
      <c r="HQ150" s="225"/>
      <c r="HR150" s="225"/>
      <c r="HS150" s="225"/>
      <c r="HT150" s="225"/>
      <c r="HU150" s="225"/>
      <c r="HV150" s="225"/>
      <c r="HW150" s="225"/>
      <c r="HX150" s="225"/>
      <c r="HY150" s="225"/>
      <c r="HZ150" s="225"/>
      <c r="IA150" s="225"/>
      <c r="IB150" s="225"/>
      <c r="IC150" s="225"/>
      <c r="ID150" s="225"/>
      <c r="IE150" s="225"/>
      <c r="IF150" s="225"/>
      <c r="IG150" s="225"/>
      <c r="IH150" s="225"/>
      <c r="II150" s="225"/>
      <c r="IJ150" s="225"/>
      <c r="IK150" s="225"/>
      <c r="IL150" s="225"/>
      <c r="IM150" s="225"/>
      <c r="IN150" s="225"/>
      <c r="IO150" s="225"/>
      <c r="IP150" s="225"/>
      <c r="IQ150" s="225"/>
      <c r="IR150" s="225"/>
      <c r="IS150" s="225"/>
      <c r="IT150" s="225"/>
      <c r="IU150" s="225"/>
      <c r="IV150" s="225"/>
      <c r="IW150" s="225"/>
    </row>
    <row r="151" spans="1:257" hidden="1" x14ac:dyDescent="0.25">
      <c r="A151" s="524"/>
      <c r="B151" s="528"/>
      <c r="C151" s="525"/>
      <c r="D151" s="525"/>
      <c r="E151" s="525"/>
      <c r="F151" s="525"/>
      <c r="G151" s="525"/>
      <c r="H151" s="5"/>
      <c r="I151" s="216">
        <v>0</v>
      </c>
      <c r="J151" s="225"/>
      <c r="K151" s="267"/>
      <c r="L151" s="252"/>
      <c r="M151" s="252"/>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225"/>
      <c r="FE151" s="225"/>
      <c r="FF151" s="225"/>
      <c r="FG151" s="225"/>
      <c r="FH151" s="225"/>
      <c r="FI151" s="225"/>
      <c r="FJ151" s="225"/>
      <c r="FK151" s="225"/>
      <c r="FL151" s="225"/>
      <c r="FM151" s="225"/>
      <c r="FN151" s="225"/>
      <c r="FO151" s="225"/>
      <c r="FP151" s="225"/>
      <c r="FQ151" s="225"/>
      <c r="FR151" s="225"/>
      <c r="FS151" s="225"/>
      <c r="FT151" s="225"/>
      <c r="FU151" s="225"/>
      <c r="FV151" s="225"/>
      <c r="FW151" s="225"/>
      <c r="FX151" s="225"/>
      <c r="FY151" s="225"/>
      <c r="FZ151" s="225"/>
      <c r="GA151" s="225"/>
      <c r="GB151" s="225"/>
      <c r="GC151" s="225"/>
      <c r="GD151" s="225"/>
      <c r="GE151" s="225"/>
      <c r="GF151" s="225"/>
      <c r="GG151" s="225"/>
      <c r="GH151" s="225"/>
      <c r="GI151" s="225"/>
      <c r="GJ151" s="225"/>
      <c r="GK151" s="225"/>
      <c r="GL151" s="225"/>
      <c r="GM151" s="225"/>
      <c r="GN151" s="225"/>
      <c r="GO151" s="225"/>
      <c r="GP151" s="225"/>
      <c r="GQ151" s="225"/>
      <c r="GR151" s="225"/>
      <c r="GS151" s="225"/>
      <c r="GT151" s="225"/>
      <c r="GU151" s="225"/>
      <c r="GV151" s="225"/>
      <c r="GW151" s="225"/>
      <c r="GX151" s="225"/>
      <c r="GY151" s="225"/>
      <c r="GZ151" s="225"/>
      <c r="HA151" s="225"/>
      <c r="HB151" s="225"/>
      <c r="HC151" s="225"/>
      <c r="HD151" s="225"/>
      <c r="HE151" s="225"/>
      <c r="HF151" s="225"/>
      <c r="HG151" s="225"/>
      <c r="HH151" s="225"/>
      <c r="HI151" s="225"/>
      <c r="HJ151" s="225"/>
      <c r="HK151" s="225"/>
      <c r="HL151" s="225"/>
      <c r="HM151" s="225"/>
      <c r="HN151" s="225"/>
      <c r="HO151" s="225"/>
      <c r="HP151" s="225"/>
      <c r="HQ151" s="225"/>
      <c r="HR151" s="225"/>
      <c r="HS151" s="225"/>
      <c r="HT151" s="225"/>
      <c r="HU151" s="225"/>
      <c r="HV151" s="225"/>
      <c r="HW151" s="225"/>
      <c r="HX151" s="225"/>
      <c r="HY151" s="225"/>
      <c r="HZ151" s="225"/>
      <c r="IA151" s="225"/>
      <c r="IB151" s="225"/>
      <c r="IC151" s="225"/>
      <c r="ID151" s="225"/>
      <c r="IE151" s="225"/>
      <c r="IF151" s="225"/>
      <c r="IG151" s="225"/>
      <c r="IH151" s="225"/>
      <c r="II151" s="225"/>
      <c r="IJ151" s="225"/>
      <c r="IK151" s="225"/>
      <c r="IL151" s="225"/>
      <c r="IM151" s="225"/>
      <c r="IN151" s="225"/>
      <c r="IO151" s="225"/>
      <c r="IP151" s="225"/>
      <c r="IQ151" s="225"/>
      <c r="IR151" s="225"/>
      <c r="IS151" s="225"/>
      <c r="IT151" s="225"/>
      <c r="IU151" s="225"/>
      <c r="IV151" s="225"/>
      <c r="IW151" s="225"/>
    </row>
    <row r="152" spans="1:257" ht="15" hidden="1" customHeight="1" x14ac:dyDescent="0.25">
      <c r="A152" s="524"/>
      <c r="B152" s="528"/>
      <c r="C152" s="525"/>
      <c r="D152" s="525"/>
      <c r="E152" s="525"/>
      <c r="F152" s="525"/>
      <c r="G152" s="525"/>
      <c r="H152" s="5"/>
      <c r="I152" s="216">
        <v>0</v>
      </c>
      <c r="J152" s="225"/>
      <c r="K152" s="267"/>
      <c r="L152" s="252"/>
      <c r="M152" s="252"/>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c r="EJ152" s="225"/>
      <c r="EK152" s="225"/>
      <c r="EL152" s="225"/>
      <c r="EM152" s="225"/>
      <c r="EN152" s="225"/>
      <c r="EO152" s="225"/>
      <c r="EP152" s="225"/>
      <c r="EQ152" s="225"/>
      <c r="ER152" s="225"/>
      <c r="ES152" s="225"/>
      <c r="ET152" s="225"/>
      <c r="EU152" s="225"/>
      <c r="EV152" s="225"/>
      <c r="EW152" s="225"/>
      <c r="EX152" s="225"/>
      <c r="EY152" s="225"/>
      <c r="EZ152" s="225"/>
      <c r="FA152" s="225"/>
      <c r="FB152" s="225"/>
      <c r="FC152" s="225"/>
      <c r="FD152" s="225"/>
      <c r="FE152" s="225"/>
      <c r="FF152" s="225"/>
      <c r="FG152" s="225"/>
      <c r="FH152" s="225"/>
      <c r="FI152" s="225"/>
      <c r="FJ152" s="225"/>
      <c r="FK152" s="225"/>
      <c r="FL152" s="225"/>
      <c r="FM152" s="225"/>
      <c r="FN152" s="225"/>
      <c r="FO152" s="225"/>
      <c r="FP152" s="225"/>
      <c r="FQ152" s="225"/>
      <c r="FR152" s="225"/>
      <c r="FS152" s="225"/>
      <c r="FT152" s="225"/>
      <c r="FU152" s="225"/>
      <c r="FV152" s="225"/>
      <c r="FW152" s="225"/>
      <c r="FX152" s="225"/>
      <c r="FY152" s="225"/>
      <c r="FZ152" s="225"/>
      <c r="GA152" s="225"/>
      <c r="GB152" s="225"/>
      <c r="GC152" s="225"/>
      <c r="GD152" s="225"/>
      <c r="GE152" s="225"/>
      <c r="GF152" s="225"/>
      <c r="GG152" s="225"/>
      <c r="GH152" s="225"/>
      <c r="GI152" s="225"/>
      <c r="GJ152" s="225"/>
      <c r="GK152" s="225"/>
      <c r="GL152" s="225"/>
      <c r="GM152" s="225"/>
      <c r="GN152" s="225"/>
      <c r="GO152" s="225"/>
      <c r="GP152" s="225"/>
      <c r="GQ152" s="225"/>
      <c r="GR152" s="225"/>
      <c r="GS152" s="225"/>
      <c r="GT152" s="225"/>
      <c r="GU152" s="225"/>
      <c r="GV152" s="225"/>
      <c r="GW152" s="225"/>
      <c r="GX152" s="225"/>
      <c r="GY152" s="225"/>
      <c r="GZ152" s="225"/>
      <c r="HA152" s="225"/>
      <c r="HB152" s="225"/>
      <c r="HC152" s="225"/>
      <c r="HD152" s="225"/>
      <c r="HE152" s="225"/>
      <c r="HF152" s="225"/>
      <c r="HG152" s="225"/>
      <c r="HH152" s="225"/>
      <c r="HI152" s="225"/>
      <c r="HJ152" s="225"/>
      <c r="HK152" s="225"/>
      <c r="HL152" s="225"/>
      <c r="HM152" s="225"/>
      <c r="HN152" s="225"/>
      <c r="HO152" s="225"/>
      <c r="HP152" s="225"/>
      <c r="HQ152" s="225"/>
      <c r="HR152" s="225"/>
      <c r="HS152" s="225"/>
      <c r="HT152" s="225"/>
      <c r="HU152" s="225"/>
      <c r="HV152" s="225"/>
      <c r="HW152" s="225"/>
      <c r="HX152" s="225"/>
      <c r="HY152" s="225"/>
      <c r="HZ152" s="225"/>
      <c r="IA152" s="225"/>
      <c r="IB152" s="225"/>
      <c r="IC152" s="225"/>
      <c r="ID152" s="225"/>
      <c r="IE152" s="225"/>
      <c r="IF152" s="225"/>
      <c r="IG152" s="225"/>
      <c r="IH152" s="225"/>
      <c r="II152" s="225"/>
      <c r="IJ152" s="225"/>
      <c r="IK152" s="225"/>
      <c r="IL152" s="225"/>
      <c r="IM152" s="225"/>
      <c r="IN152" s="225"/>
      <c r="IO152" s="225"/>
      <c r="IP152" s="225"/>
      <c r="IQ152" s="225"/>
      <c r="IR152" s="225"/>
      <c r="IS152" s="225"/>
      <c r="IT152" s="225"/>
      <c r="IU152" s="225"/>
      <c r="IV152" s="225"/>
      <c r="IW152" s="225"/>
    </row>
    <row r="153" spans="1:257" hidden="1" x14ac:dyDescent="0.25">
      <c r="A153" s="524"/>
      <c r="B153" s="528"/>
      <c r="C153" s="525"/>
      <c r="D153" s="525"/>
      <c r="E153" s="525"/>
      <c r="F153" s="525"/>
      <c r="G153" s="525"/>
      <c r="H153" s="4"/>
      <c r="I153" s="216">
        <v>0</v>
      </c>
      <c r="J153" s="225"/>
    </row>
    <row r="154" spans="1:257" ht="15" hidden="1" customHeight="1" x14ac:dyDescent="0.25">
      <c r="A154" s="524"/>
      <c r="B154" s="528"/>
      <c r="C154" s="525"/>
      <c r="D154" s="525"/>
      <c r="E154" s="525"/>
      <c r="F154" s="525"/>
      <c r="G154" s="525"/>
      <c r="H154" s="4"/>
      <c r="I154" s="216">
        <v>0</v>
      </c>
      <c r="J154" s="225"/>
    </row>
    <row r="155" spans="1:257" ht="15" hidden="1" customHeight="1" x14ac:dyDescent="0.25">
      <c r="A155" s="524"/>
      <c r="B155" s="528"/>
      <c r="C155" s="525"/>
      <c r="D155" s="525"/>
      <c r="E155" s="525"/>
      <c r="F155" s="525"/>
      <c r="G155" s="525"/>
      <c r="H155" s="4"/>
      <c r="I155" s="216">
        <v>0</v>
      </c>
      <c r="J155" s="225"/>
    </row>
    <row r="156" spans="1:257" ht="15" hidden="1" customHeight="1" x14ac:dyDescent="0.25">
      <c r="A156" s="524"/>
      <c r="B156" s="528"/>
      <c r="C156" s="525"/>
      <c r="D156" s="525"/>
      <c r="E156" s="525"/>
      <c r="F156" s="525"/>
      <c r="G156" s="525"/>
      <c r="H156" s="4"/>
      <c r="I156" s="216">
        <v>0</v>
      </c>
      <c r="J156" s="225"/>
    </row>
    <row r="157" spans="1:257" hidden="1" x14ac:dyDescent="0.25">
      <c r="A157" s="556"/>
      <c r="B157" s="557"/>
      <c r="C157" s="558"/>
      <c r="D157" s="558"/>
      <c r="E157" s="558"/>
      <c r="F157" s="558"/>
      <c r="G157" s="558"/>
      <c r="H157" s="4"/>
      <c r="I157" s="216">
        <v>0</v>
      </c>
      <c r="J157" s="225"/>
    </row>
    <row r="158" spans="1:257" ht="14.7" customHeight="1" x14ac:dyDescent="0.25">
      <c r="A158" s="623" t="s">
        <v>39</v>
      </c>
      <c r="B158" s="624"/>
      <c r="C158" s="624"/>
      <c r="D158" s="624"/>
      <c r="E158" s="624"/>
      <c r="F158" s="624"/>
      <c r="G158" s="624"/>
      <c r="H158" s="624"/>
      <c r="I158" s="625"/>
      <c r="J158" s="225"/>
    </row>
    <row r="159" spans="1:257" ht="30.3" customHeight="1" thickBot="1" x14ac:dyDescent="0.3">
      <c r="A159" s="575"/>
      <c r="B159" s="576"/>
      <c r="C159" s="576"/>
      <c r="D159" s="576"/>
      <c r="E159" s="576"/>
      <c r="F159" s="576"/>
      <c r="G159" s="576"/>
      <c r="H159" s="576"/>
      <c r="I159" s="577"/>
      <c r="J159" s="225"/>
    </row>
    <row r="160" spans="1:257" ht="16.2" thickBot="1" x14ac:dyDescent="0.3">
      <c r="J160" s="225"/>
    </row>
    <row r="161" spans="1:10" ht="18" thickBot="1" x14ac:dyDescent="0.3">
      <c r="A161" s="626" t="s">
        <v>31</v>
      </c>
      <c r="B161" s="627"/>
      <c r="C161" s="627"/>
      <c r="D161" s="627"/>
      <c r="E161" s="627"/>
      <c r="F161" s="627"/>
      <c r="G161" s="628"/>
      <c r="H161" s="273"/>
      <c r="I161" s="274">
        <f>I3+I58+I68+I104+I118+I126</f>
        <v>0</v>
      </c>
      <c r="J161" s="225"/>
    </row>
    <row r="162" spans="1:10" ht="16.2" thickBot="1" x14ac:dyDescent="0.3">
      <c r="A162" s="275"/>
      <c r="B162" s="275"/>
      <c r="C162" s="276"/>
      <c r="D162" s="277"/>
      <c r="E162" s="277"/>
      <c r="F162" s="278"/>
      <c r="G162" s="277"/>
      <c r="H162" s="277"/>
      <c r="I162" s="279"/>
      <c r="J162" s="280"/>
    </row>
    <row r="163" spans="1:10" ht="17.399999999999999" x14ac:dyDescent="0.25">
      <c r="A163" s="532" t="s">
        <v>22</v>
      </c>
      <c r="B163" s="533"/>
      <c r="C163" s="533"/>
      <c r="D163" s="533"/>
      <c r="E163" s="533"/>
      <c r="F163" s="533"/>
      <c r="G163" s="230" t="s">
        <v>28</v>
      </c>
      <c r="H163" s="263"/>
      <c r="I163" s="217"/>
      <c r="J163" s="257" t="s">
        <v>23</v>
      </c>
    </row>
    <row r="164" spans="1:10" ht="69.45" customHeight="1" x14ac:dyDescent="0.25">
      <c r="A164" s="618" t="s">
        <v>217</v>
      </c>
      <c r="B164" s="619"/>
      <c r="C164" s="619"/>
      <c r="D164" s="619"/>
      <c r="E164" s="619"/>
      <c r="F164" s="619"/>
      <c r="G164" s="619"/>
      <c r="H164" s="619"/>
      <c r="I164" s="620"/>
      <c r="J164" s="281" t="str">
        <f>IF('Do not delete - for ADSD use'!A41=3,"This is a fixed-fee proposal. This section does not apply. Enter zero and input admin expenses in the categories above.","")</f>
        <v/>
      </c>
    </row>
    <row r="165" spans="1:10" x14ac:dyDescent="0.25">
      <c r="A165" s="251"/>
      <c r="B165" s="226"/>
      <c r="C165" s="215"/>
      <c r="D165" s="282"/>
      <c r="E165" s="282"/>
      <c r="F165" s="282"/>
      <c r="G165" s="282"/>
      <c r="H165" s="282"/>
      <c r="I165" s="283"/>
    </row>
    <row r="166" spans="1:10" x14ac:dyDescent="0.25">
      <c r="A166" s="613" t="s">
        <v>215</v>
      </c>
      <c r="B166" s="614"/>
      <c r="C166" s="614"/>
      <c r="D166" s="614"/>
      <c r="E166" s="614"/>
      <c r="F166" s="614"/>
      <c r="G166" s="614"/>
      <c r="H166" s="284"/>
      <c r="I166" s="285" t="s">
        <v>30</v>
      </c>
      <c r="J166" s="227" t="s">
        <v>241</v>
      </c>
    </row>
    <row r="167" spans="1:10" ht="15" customHeight="1" x14ac:dyDescent="0.25">
      <c r="A167" s="337" t="s">
        <v>122</v>
      </c>
      <c r="B167" s="607" t="s">
        <v>219</v>
      </c>
      <c r="C167" s="607"/>
      <c r="D167" s="607"/>
      <c r="E167" s="607"/>
      <c r="F167" s="607"/>
      <c r="G167" s="607"/>
      <c r="H167" s="284"/>
      <c r="I167" s="7"/>
      <c r="J167" s="604" t="str">
        <f>IF(I163="",(IF(SUM(I167:I169)=0,"","Enter funding associated with this 
rate in the yellow cell above.")),"")</f>
        <v/>
      </c>
    </row>
    <row r="168" spans="1:10" ht="15" customHeight="1" x14ac:dyDescent="0.25">
      <c r="A168" s="337" t="s">
        <v>125</v>
      </c>
      <c r="B168" s="607" t="s">
        <v>220</v>
      </c>
      <c r="C168" s="607"/>
      <c r="D168" s="607"/>
      <c r="E168" s="607"/>
      <c r="F168" s="607"/>
      <c r="G168" s="607"/>
      <c r="H168" s="6"/>
      <c r="I168" s="7"/>
      <c r="J168" s="604"/>
    </row>
    <row r="169" spans="1:10" ht="15" customHeight="1" x14ac:dyDescent="0.25">
      <c r="A169" s="337" t="s">
        <v>127</v>
      </c>
      <c r="B169" s="607" t="s">
        <v>214</v>
      </c>
      <c r="C169" s="607"/>
      <c r="D169" s="607"/>
      <c r="E169" s="607"/>
      <c r="F169" s="607"/>
      <c r="G169" s="607"/>
      <c r="H169" s="287"/>
      <c r="I169" s="335"/>
      <c r="J169" s="604"/>
    </row>
    <row r="170" spans="1:10" ht="18.75" customHeight="1" x14ac:dyDescent="0.25">
      <c r="A170" s="336"/>
      <c r="B170" s="608"/>
      <c r="C170" s="607"/>
      <c r="D170" s="607"/>
      <c r="E170" s="607"/>
      <c r="F170" s="607"/>
      <c r="G170" s="607"/>
      <c r="H170" s="287"/>
      <c r="I170" s="338"/>
    </row>
    <row r="171" spans="1:10" ht="15" customHeight="1" thickBot="1" x14ac:dyDescent="0.3">
      <c r="A171" s="339"/>
      <c r="B171" s="340" t="s">
        <v>213</v>
      </c>
      <c r="C171" s="609"/>
      <c r="D171" s="609"/>
      <c r="E171" s="609"/>
      <c r="F171" s="609"/>
      <c r="G171" s="609"/>
      <c r="H171" s="609"/>
      <c r="I171" s="610"/>
    </row>
    <row r="172" spans="1:10" ht="16.2" thickBot="1" x14ac:dyDescent="0.3">
      <c r="A172" s="286"/>
      <c r="B172" s="286"/>
      <c r="C172" s="286"/>
      <c r="D172" s="286"/>
      <c r="E172" s="286"/>
      <c r="F172" s="286"/>
      <c r="G172" s="286"/>
      <c r="H172" s="287"/>
      <c r="I172" s="288"/>
    </row>
    <row r="173" spans="1:10" ht="18" thickBot="1" x14ac:dyDescent="0.3">
      <c r="A173" s="611" t="s">
        <v>32</v>
      </c>
      <c r="B173" s="612"/>
      <c r="C173" s="612"/>
      <c r="D173" s="289"/>
      <c r="E173" s="289"/>
      <c r="F173" s="290"/>
      <c r="G173" s="289"/>
      <c r="H173" s="289"/>
      <c r="I173" s="291">
        <f>I161+I163</f>
        <v>0</v>
      </c>
    </row>
    <row r="174" spans="1:10" x14ac:dyDescent="0.25">
      <c r="C174" s="292"/>
      <c r="D174" s="292"/>
      <c r="E174" s="292"/>
      <c r="F174" s="293"/>
      <c r="G174" s="292"/>
      <c r="H174" s="292"/>
      <c r="I174" s="293"/>
    </row>
    <row r="175" spans="1:10" x14ac:dyDescent="0.25">
      <c r="A175" s="605" t="s">
        <v>218</v>
      </c>
      <c r="B175" s="605"/>
      <c r="C175" s="606" t="s">
        <v>216</v>
      </c>
      <c r="D175" s="606"/>
      <c r="E175" s="606"/>
      <c r="F175" s="606"/>
      <c r="G175" s="606"/>
      <c r="H175" s="606"/>
      <c r="I175" s="606"/>
    </row>
    <row r="176" spans="1:10" ht="85.65" customHeight="1" x14ac:dyDescent="0.25"/>
    <row r="178" spans="3:9" x14ac:dyDescent="0.25">
      <c r="C178" s="225"/>
      <c r="D178" s="225"/>
      <c r="E178" s="225"/>
      <c r="F178" s="225"/>
      <c r="G178" s="225"/>
      <c r="H178" s="225"/>
      <c r="I178" s="294"/>
    </row>
    <row r="179" spans="3:9" x14ac:dyDescent="0.25">
      <c r="C179" s="225"/>
      <c r="D179" s="225"/>
      <c r="E179" s="225"/>
      <c r="F179" s="225"/>
      <c r="G179" s="225"/>
      <c r="H179" s="225"/>
      <c r="I179" s="294"/>
    </row>
    <row r="180" spans="3:9" x14ac:dyDescent="0.25">
      <c r="C180" s="225"/>
      <c r="D180" s="225"/>
      <c r="E180" s="225"/>
      <c r="F180" s="225"/>
      <c r="G180" s="225"/>
      <c r="H180" s="225"/>
      <c r="I180" s="294"/>
    </row>
    <row r="181" spans="3:9" x14ac:dyDescent="0.25">
      <c r="C181" s="225"/>
      <c r="D181" s="225"/>
      <c r="E181" s="225"/>
      <c r="F181" s="225"/>
      <c r="G181" s="225"/>
      <c r="H181" s="225"/>
      <c r="I181" s="294"/>
    </row>
    <row r="182" spans="3:9" x14ac:dyDescent="0.25">
      <c r="C182" s="225"/>
      <c r="D182" s="225"/>
      <c r="E182" s="225"/>
      <c r="F182" s="225"/>
      <c r="G182" s="225"/>
      <c r="H182" s="225"/>
      <c r="I182" s="294"/>
    </row>
    <row r="183" spans="3:9" x14ac:dyDescent="0.25">
      <c r="C183" s="225"/>
      <c r="D183" s="225"/>
      <c r="E183" s="225"/>
      <c r="F183" s="225"/>
      <c r="G183" s="225"/>
      <c r="H183" s="225"/>
      <c r="I183" s="294"/>
    </row>
    <row r="184" spans="3:9" x14ac:dyDescent="0.25">
      <c r="C184" s="225"/>
      <c r="D184" s="225"/>
      <c r="E184" s="225"/>
      <c r="F184" s="225"/>
      <c r="G184" s="225"/>
      <c r="H184" s="225"/>
      <c r="I184" s="294"/>
    </row>
    <row r="185" spans="3:9" x14ac:dyDescent="0.25">
      <c r="C185" s="225"/>
      <c r="D185" s="225"/>
      <c r="E185" s="225"/>
      <c r="F185" s="225"/>
      <c r="G185" s="225"/>
      <c r="H185" s="225"/>
      <c r="I185" s="294"/>
    </row>
    <row r="186" spans="3:9" x14ac:dyDescent="0.25">
      <c r="C186" s="225"/>
      <c r="D186" s="225"/>
      <c r="E186" s="225"/>
      <c r="F186" s="225"/>
      <c r="G186" s="225"/>
      <c r="H186" s="225"/>
      <c r="I186" s="294"/>
    </row>
    <row r="187" spans="3:9" x14ac:dyDescent="0.25">
      <c r="C187" s="225"/>
      <c r="D187" s="225"/>
      <c r="E187" s="225"/>
      <c r="F187" s="225"/>
      <c r="G187" s="225"/>
      <c r="H187" s="225"/>
      <c r="I187" s="294"/>
    </row>
    <row r="188" spans="3:9" x14ac:dyDescent="0.25">
      <c r="C188" s="225"/>
      <c r="D188" s="225"/>
      <c r="E188" s="225"/>
      <c r="F188" s="225"/>
      <c r="G188" s="225"/>
      <c r="H188" s="225"/>
      <c r="I188" s="294"/>
    </row>
    <row r="189" spans="3:9" x14ac:dyDescent="0.25">
      <c r="C189" s="225"/>
      <c r="D189" s="225"/>
      <c r="E189" s="225"/>
      <c r="F189" s="225"/>
      <c r="G189" s="225"/>
      <c r="H189" s="225"/>
      <c r="I189" s="294"/>
    </row>
    <row r="190" spans="3:9" x14ac:dyDescent="0.25">
      <c r="C190" s="225"/>
      <c r="D190" s="225"/>
      <c r="E190" s="225"/>
      <c r="F190" s="225"/>
      <c r="G190" s="225"/>
      <c r="H190" s="225"/>
      <c r="I190" s="294"/>
    </row>
    <row r="191" spans="3:9" x14ac:dyDescent="0.25">
      <c r="C191" s="225"/>
      <c r="D191" s="225"/>
      <c r="E191" s="225"/>
      <c r="F191" s="225"/>
      <c r="G191" s="225"/>
      <c r="H191" s="225"/>
      <c r="I191" s="294"/>
    </row>
    <row r="192" spans="3:9" x14ac:dyDescent="0.25">
      <c r="C192" s="225"/>
      <c r="D192" s="225"/>
      <c r="E192" s="225"/>
      <c r="F192" s="225"/>
      <c r="G192" s="225"/>
      <c r="H192" s="225"/>
      <c r="I192" s="294"/>
    </row>
    <row r="193" spans="3:12" x14ac:dyDescent="0.25">
      <c r="C193" s="225"/>
      <c r="D193" s="225"/>
      <c r="E193" s="225"/>
      <c r="F193" s="225"/>
      <c r="G193" s="225"/>
      <c r="H193" s="225"/>
      <c r="I193" s="294"/>
    </row>
    <row r="194" spans="3:12" x14ac:dyDescent="0.25">
      <c r="C194" s="225"/>
      <c r="D194" s="225"/>
      <c r="E194" s="225"/>
      <c r="F194" s="225"/>
      <c r="G194" s="225"/>
      <c r="H194" s="225"/>
      <c r="I194" s="294"/>
    </row>
    <row r="195" spans="3:12" x14ac:dyDescent="0.25">
      <c r="C195" s="225"/>
      <c r="D195" s="225"/>
      <c r="E195" s="225"/>
      <c r="F195" s="225"/>
      <c r="G195" s="225"/>
      <c r="H195" s="225"/>
      <c r="I195" s="294"/>
    </row>
    <row r="196" spans="3:12" x14ac:dyDescent="0.25">
      <c r="C196" s="225"/>
      <c r="D196" s="225"/>
      <c r="E196" s="225"/>
      <c r="F196" s="225"/>
      <c r="G196" s="225"/>
      <c r="H196" s="225"/>
      <c r="I196" s="294"/>
    </row>
    <row r="197" spans="3:12" x14ac:dyDescent="0.25">
      <c r="C197" s="225"/>
      <c r="D197" s="225"/>
      <c r="E197" s="225"/>
      <c r="F197" s="225"/>
      <c r="G197" s="225"/>
      <c r="H197" s="225"/>
      <c r="I197" s="294"/>
    </row>
    <row r="198" spans="3:12" x14ac:dyDescent="0.25">
      <c r="C198" s="225"/>
      <c r="D198" s="225"/>
      <c r="E198" s="225"/>
      <c r="F198" s="225"/>
      <c r="G198" s="225"/>
      <c r="H198" s="225"/>
      <c r="I198" s="294"/>
    </row>
    <row r="199" spans="3:12" x14ac:dyDescent="0.25">
      <c r="C199" s="225"/>
      <c r="D199" s="225"/>
      <c r="E199" s="225"/>
      <c r="F199" s="225"/>
      <c r="G199" s="225"/>
      <c r="H199" s="225"/>
      <c r="I199" s="294"/>
      <c r="K199" s="225"/>
      <c r="L199" s="225"/>
    </row>
    <row r="200" spans="3:12" x14ac:dyDescent="0.25">
      <c r="C200" s="225"/>
      <c r="D200" s="225"/>
      <c r="E200" s="225"/>
      <c r="F200" s="225"/>
      <c r="G200" s="225"/>
      <c r="H200" s="225"/>
      <c r="I200" s="294"/>
      <c r="K200" s="225"/>
      <c r="L200" s="225"/>
    </row>
    <row r="201" spans="3:12" x14ac:dyDescent="0.25">
      <c r="C201" s="225"/>
      <c r="D201" s="225"/>
      <c r="E201" s="225"/>
      <c r="F201" s="225"/>
      <c r="G201" s="225"/>
      <c r="H201" s="225"/>
      <c r="I201" s="294"/>
      <c r="K201" s="225"/>
      <c r="L201" s="225"/>
    </row>
    <row r="202" spans="3:12" x14ac:dyDescent="0.25">
      <c r="C202" s="225"/>
      <c r="D202" s="225"/>
      <c r="E202" s="225"/>
      <c r="F202" s="225"/>
      <c r="G202" s="225"/>
      <c r="H202" s="225"/>
      <c r="I202" s="294"/>
    </row>
    <row r="203" spans="3:12" x14ac:dyDescent="0.25">
      <c r="C203" s="225"/>
      <c r="D203" s="225"/>
      <c r="E203" s="225"/>
      <c r="F203" s="225"/>
      <c r="G203" s="225"/>
      <c r="H203" s="225"/>
      <c r="I203" s="294"/>
    </row>
    <row r="204" spans="3:12" x14ac:dyDescent="0.25">
      <c r="C204" s="225"/>
      <c r="D204" s="225"/>
      <c r="E204" s="225"/>
      <c r="F204" s="225"/>
      <c r="G204" s="225"/>
      <c r="H204" s="225"/>
      <c r="I204" s="294"/>
      <c r="K204" s="225"/>
      <c r="L204" s="225"/>
    </row>
    <row r="205" spans="3:12" x14ac:dyDescent="0.25">
      <c r="C205" s="225"/>
      <c r="D205" s="225"/>
      <c r="E205" s="225"/>
      <c r="F205" s="225"/>
      <c r="G205" s="225"/>
      <c r="H205" s="225"/>
      <c r="I205" s="294"/>
    </row>
    <row r="206" spans="3:12" x14ac:dyDescent="0.25">
      <c r="C206" s="225"/>
      <c r="D206" s="225"/>
      <c r="E206" s="225"/>
      <c r="F206" s="225"/>
      <c r="G206" s="225"/>
      <c r="H206" s="225"/>
      <c r="I206" s="294"/>
    </row>
    <row r="207" spans="3:12" x14ac:dyDescent="0.25">
      <c r="C207" s="225"/>
      <c r="D207" s="225"/>
      <c r="E207" s="225"/>
      <c r="F207" s="225"/>
      <c r="G207" s="225"/>
      <c r="H207" s="225"/>
      <c r="I207" s="294"/>
    </row>
    <row r="208" spans="3:12" x14ac:dyDescent="0.25">
      <c r="C208" s="225"/>
      <c r="D208" s="225"/>
      <c r="E208" s="225"/>
      <c r="F208" s="225"/>
      <c r="G208" s="225"/>
      <c r="H208" s="225"/>
      <c r="I208" s="294"/>
    </row>
    <row r="209" spans="3:257" x14ac:dyDescent="0.25">
      <c r="C209" s="225"/>
      <c r="D209" s="225"/>
      <c r="E209" s="225"/>
      <c r="F209" s="225"/>
      <c r="G209" s="225"/>
      <c r="H209" s="225"/>
      <c r="I209" s="294"/>
    </row>
    <row r="210" spans="3:257" x14ac:dyDescent="0.25">
      <c r="C210" s="225"/>
      <c r="D210" s="225"/>
      <c r="E210" s="225"/>
      <c r="F210" s="225"/>
      <c r="G210" s="225"/>
      <c r="H210" s="225"/>
      <c r="I210" s="294"/>
      <c r="M210" s="294"/>
    </row>
    <row r="211" spans="3:257" x14ac:dyDescent="0.25">
      <c r="C211" s="225"/>
      <c r="D211" s="225"/>
      <c r="E211" s="225"/>
      <c r="F211" s="225"/>
      <c r="G211" s="225"/>
      <c r="H211" s="225"/>
      <c r="I211" s="294"/>
      <c r="J211" s="225"/>
    </row>
    <row r="212" spans="3:257" x14ac:dyDescent="0.25">
      <c r="C212" s="225"/>
      <c r="D212" s="225"/>
      <c r="E212" s="225"/>
      <c r="F212" s="225"/>
      <c r="G212" s="225"/>
      <c r="H212" s="225"/>
      <c r="I212" s="294"/>
      <c r="J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c r="BA212" s="225"/>
      <c r="BB212" s="225"/>
      <c r="BC212" s="225"/>
      <c r="BD212" s="225"/>
      <c r="BE212" s="225"/>
      <c r="BF212" s="225"/>
      <c r="BG212" s="225"/>
      <c r="BH212" s="225"/>
      <c r="BI212" s="225"/>
      <c r="BJ212" s="225"/>
      <c r="BK212" s="225"/>
      <c r="BL212" s="225"/>
      <c r="BM212" s="225"/>
      <c r="BN212" s="225"/>
      <c r="BO212" s="225"/>
      <c r="BP212" s="225"/>
      <c r="BQ212" s="225"/>
      <c r="BR212" s="225"/>
      <c r="BS212" s="225"/>
      <c r="BT212" s="225"/>
      <c r="BU212" s="225"/>
      <c r="BV212" s="225"/>
      <c r="BW212" s="225"/>
      <c r="BX212" s="225"/>
      <c r="BY212" s="225"/>
      <c r="BZ212" s="225"/>
      <c r="CA212" s="225"/>
      <c r="CB212" s="225"/>
      <c r="CC212" s="225"/>
      <c r="CD212" s="225"/>
      <c r="CE212" s="225"/>
      <c r="CF212" s="225"/>
      <c r="CG212" s="225"/>
      <c r="CH212" s="225"/>
      <c r="CI212" s="225"/>
      <c r="CJ212" s="225"/>
      <c r="CK212" s="225"/>
      <c r="CL212" s="225"/>
      <c r="CM212" s="225"/>
      <c r="CN212" s="225"/>
      <c r="CO212" s="225"/>
      <c r="CP212" s="225"/>
      <c r="CQ212" s="225"/>
      <c r="CR212" s="225"/>
      <c r="CS212" s="225"/>
      <c r="CT212" s="225"/>
      <c r="CU212" s="225"/>
      <c r="CV212" s="225"/>
      <c r="CW212" s="225"/>
      <c r="CX212" s="225"/>
      <c r="CY212" s="225"/>
      <c r="CZ212" s="225"/>
      <c r="DA212" s="225"/>
      <c r="DB212" s="225"/>
      <c r="DC212" s="225"/>
      <c r="DD212" s="225"/>
      <c r="DE212" s="225"/>
      <c r="DF212" s="225"/>
      <c r="DG212" s="225"/>
      <c r="DH212" s="225"/>
      <c r="DI212" s="225"/>
      <c r="DJ212" s="225"/>
      <c r="DK212" s="225"/>
      <c r="DL212" s="225"/>
      <c r="DM212" s="225"/>
      <c r="DN212" s="225"/>
      <c r="DO212" s="225"/>
      <c r="DP212" s="225"/>
      <c r="DQ212" s="225"/>
      <c r="DR212" s="225"/>
      <c r="DS212" s="225"/>
      <c r="DT212" s="225"/>
      <c r="DU212" s="225"/>
      <c r="DV212" s="225"/>
      <c r="DW212" s="225"/>
      <c r="DX212" s="225"/>
      <c r="DY212" s="225"/>
      <c r="DZ212" s="225"/>
      <c r="EA212" s="225"/>
      <c r="EB212" s="225"/>
      <c r="EC212" s="225"/>
      <c r="ED212" s="225"/>
      <c r="EE212" s="225"/>
      <c r="EF212" s="225"/>
      <c r="EG212" s="225"/>
      <c r="EH212" s="225"/>
      <c r="EI212" s="225"/>
      <c r="EJ212" s="225"/>
      <c r="EK212" s="225"/>
      <c r="EL212" s="225"/>
      <c r="EM212" s="225"/>
      <c r="EN212" s="225"/>
      <c r="EO212" s="225"/>
      <c r="EP212" s="225"/>
      <c r="EQ212" s="225"/>
      <c r="ER212" s="225"/>
      <c r="ES212" s="225"/>
      <c r="ET212" s="225"/>
      <c r="EU212" s="225"/>
      <c r="EV212" s="225"/>
      <c r="EW212" s="225"/>
      <c r="EX212" s="225"/>
      <c r="EY212" s="225"/>
      <c r="EZ212" s="225"/>
      <c r="FA212" s="225"/>
      <c r="FB212" s="225"/>
      <c r="FC212" s="225"/>
      <c r="FD212" s="225"/>
      <c r="FE212" s="225"/>
      <c r="FF212" s="225"/>
      <c r="FG212" s="225"/>
      <c r="FH212" s="225"/>
      <c r="FI212" s="225"/>
      <c r="FJ212" s="225"/>
      <c r="FK212" s="225"/>
      <c r="FL212" s="225"/>
      <c r="FM212" s="225"/>
      <c r="FN212" s="225"/>
      <c r="FO212" s="225"/>
      <c r="FP212" s="225"/>
      <c r="FQ212" s="225"/>
      <c r="FR212" s="225"/>
      <c r="FS212" s="225"/>
      <c r="FT212" s="225"/>
      <c r="FU212" s="225"/>
      <c r="FV212" s="225"/>
      <c r="FW212" s="225"/>
      <c r="FX212" s="225"/>
      <c r="FY212" s="225"/>
      <c r="FZ212" s="225"/>
      <c r="GA212" s="225"/>
      <c r="GB212" s="225"/>
      <c r="GC212" s="225"/>
      <c r="GD212" s="225"/>
      <c r="GE212" s="225"/>
      <c r="GF212" s="225"/>
      <c r="GG212" s="225"/>
      <c r="GH212" s="225"/>
      <c r="GI212" s="225"/>
      <c r="GJ212" s="225"/>
      <c r="GK212" s="225"/>
      <c r="GL212" s="225"/>
      <c r="GM212" s="225"/>
      <c r="GN212" s="225"/>
      <c r="GO212" s="225"/>
      <c r="GP212" s="225"/>
      <c r="GQ212" s="225"/>
      <c r="GR212" s="225"/>
      <c r="GS212" s="225"/>
      <c r="GT212" s="225"/>
      <c r="GU212" s="225"/>
      <c r="GV212" s="225"/>
      <c r="GW212" s="225"/>
      <c r="GX212" s="225"/>
      <c r="GY212" s="225"/>
      <c r="GZ212" s="225"/>
      <c r="HA212" s="225"/>
      <c r="HB212" s="225"/>
      <c r="HC212" s="225"/>
      <c r="HD212" s="225"/>
      <c r="HE212" s="225"/>
      <c r="HF212" s="225"/>
      <c r="HG212" s="225"/>
      <c r="HH212" s="225"/>
      <c r="HI212" s="225"/>
      <c r="HJ212" s="225"/>
      <c r="HK212" s="225"/>
      <c r="HL212" s="225"/>
      <c r="HM212" s="225"/>
      <c r="HN212" s="225"/>
      <c r="HO212" s="225"/>
      <c r="HP212" s="225"/>
      <c r="HQ212" s="225"/>
      <c r="HR212" s="225"/>
      <c r="HS212" s="225"/>
      <c r="HT212" s="225"/>
      <c r="HU212" s="225"/>
      <c r="HV212" s="225"/>
      <c r="HW212" s="225"/>
      <c r="HX212" s="225"/>
      <c r="HY212" s="225"/>
      <c r="HZ212" s="225"/>
      <c r="IA212" s="225"/>
      <c r="IB212" s="225"/>
      <c r="IC212" s="225"/>
      <c r="ID212" s="225"/>
      <c r="IE212" s="225"/>
      <c r="IF212" s="225"/>
      <c r="IG212" s="225"/>
      <c r="IH212" s="225"/>
      <c r="II212" s="225"/>
      <c r="IJ212" s="225"/>
      <c r="IK212" s="225"/>
      <c r="IL212" s="225"/>
      <c r="IM212" s="225"/>
      <c r="IN212" s="225"/>
      <c r="IO212" s="225"/>
      <c r="IP212" s="225"/>
      <c r="IQ212" s="225"/>
      <c r="IR212" s="225"/>
      <c r="IS212" s="225"/>
      <c r="IT212" s="225"/>
      <c r="IU212" s="225"/>
      <c r="IV212" s="225"/>
      <c r="IW212" s="225"/>
    </row>
    <row r="213" spans="3:257" x14ac:dyDescent="0.25">
      <c r="C213" s="225"/>
      <c r="D213" s="225"/>
      <c r="E213" s="225"/>
      <c r="F213" s="225"/>
      <c r="G213" s="225"/>
      <c r="H213" s="225"/>
      <c r="I213" s="294"/>
      <c r="J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5"/>
      <c r="BB213" s="225"/>
      <c r="BC213" s="225"/>
      <c r="BD213" s="225"/>
      <c r="BE213" s="225"/>
      <c r="BF213" s="225"/>
      <c r="BG213" s="225"/>
      <c r="BH213" s="225"/>
      <c r="BI213" s="225"/>
      <c r="BJ213" s="225"/>
      <c r="BK213" s="225"/>
      <c r="BL213" s="225"/>
      <c r="BM213" s="225"/>
      <c r="BN213" s="225"/>
      <c r="BO213" s="225"/>
      <c r="BP213" s="225"/>
      <c r="BQ213" s="225"/>
      <c r="BR213" s="225"/>
      <c r="BS213" s="225"/>
      <c r="BT213" s="225"/>
      <c r="BU213" s="225"/>
      <c r="BV213" s="225"/>
      <c r="BW213" s="225"/>
      <c r="BX213" s="225"/>
      <c r="BY213" s="225"/>
      <c r="BZ213" s="225"/>
      <c r="CA213" s="225"/>
      <c r="CB213" s="225"/>
      <c r="CC213" s="225"/>
      <c r="CD213" s="225"/>
      <c r="CE213" s="225"/>
      <c r="CF213" s="225"/>
      <c r="CG213" s="225"/>
      <c r="CH213" s="225"/>
      <c r="CI213" s="225"/>
      <c r="CJ213" s="225"/>
      <c r="CK213" s="225"/>
      <c r="CL213" s="225"/>
      <c r="CM213" s="225"/>
      <c r="CN213" s="225"/>
      <c r="CO213" s="225"/>
      <c r="CP213" s="225"/>
      <c r="CQ213" s="225"/>
      <c r="CR213" s="225"/>
      <c r="CS213" s="225"/>
      <c r="CT213" s="225"/>
      <c r="CU213" s="225"/>
      <c r="CV213" s="225"/>
      <c r="CW213" s="225"/>
      <c r="CX213" s="225"/>
      <c r="CY213" s="225"/>
      <c r="CZ213" s="225"/>
      <c r="DA213" s="225"/>
      <c r="DB213" s="225"/>
      <c r="DC213" s="225"/>
      <c r="DD213" s="225"/>
      <c r="DE213" s="225"/>
      <c r="DF213" s="225"/>
      <c r="DG213" s="225"/>
      <c r="DH213" s="225"/>
      <c r="DI213" s="225"/>
      <c r="DJ213" s="225"/>
      <c r="DK213" s="225"/>
      <c r="DL213" s="225"/>
      <c r="DM213" s="225"/>
      <c r="DN213" s="225"/>
      <c r="DO213" s="225"/>
      <c r="DP213" s="225"/>
      <c r="DQ213" s="225"/>
      <c r="DR213" s="225"/>
      <c r="DS213" s="225"/>
      <c r="DT213" s="225"/>
      <c r="DU213" s="225"/>
      <c r="DV213" s="225"/>
      <c r="DW213" s="225"/>
      <c r="DX213" s="225"/>
      <c r="DY213" s="225"/>
      <c r="DZ213" s="225"/>
      <c r="EA213" s="225"/>
      <c r="EB213" s="225"/>
      <c r="EC213" s="225"/>
      <c r="ED213" s="225"/>
      <c r="EE213" s="225"/>
      <c r="EF213" s="225"/>
      <c r="EG213" s="225"/>
      <c r="EH213" s="225"/>
      <c r="EI213" s="225"/>
      <c r="EJ213" s="225"/>
      <c r="EK213" s="225"/>
      <c r="EL213" s="225"/>
      <c r="EM213" s="225"/>
      <c r="EN213" s="225"/>
      <c r="EO213" s="225"/>
      <c r="EP213" s="225"/>
      <c r="EQ213" s="225"/>
      <c r="ER213" s="225"/>
      <c r="ES213" s="225"/>
      <c r="ET213" s="225"/>
      <c r="EU213" s="225"/>
      <c r="EV213" s="225"/>
      <c r="EW213" s="225"/>
      <c r="EX213" s="225"/>
      <c r="EY213" s="225"/>
      <c r="EZ213" s="225"/>
      <c r="FA213" s="225"/>
      <c r="FB213" s="225"/>
      <c r="FC213" s="225"/>
      <c r="FD213" s="225"/>
      <c r="FE213" s="225"/>
      <c r="FF213" s="225"/>
      <c r="FG213" s="225"/>
      <c r="FH213" s="225"/>
      <c r="FI213" s="225"/>
      <c r="FJ213" s="225"/>
      <c r="FK213" s="225"/>
      <c r="FL213" s="225"/>
      <c r="FM213" s="225"/>
      <c r="FN213" s="225"/>
      <c r="FO213" s="225"/>
      <c r="FP213" s="225"/>
      <c r="FQ213" s="225"/>
      <c r="FR213" s="225"/>
      <c r="FS213" s="225"/>
      <c r="FT213" s="225"/>
      <c r="FU213" s="225"/>
      <c r="FV213" s="225"/>
      <c r="FW213" s="225"/>
      <c r="FX213" s="225"/>
      <c r="FY213" s="225"/>
      <c r="FZ213" s="225"/>
      <c r="GA213" s="225"/>
      <c r="GB213" s="225"/>
      <c r="GC213" s="225"/>
      <c r="GD213" s="225"/>
      <c r="GE213" s="225"/>
      <c r="GF213" s="225"/>
      <c r="GG213" s="225"/>
      <c r="GH213" s="225"/>
      <c r="GI213" s="225"/>
      <c r="GJ213" s="225"/>
      <c r="GK213" s="225"/>
      <c r="GL213" s="225"/>
      <c r="GM213" s="225"/>
      <c r="GN213" s="225"/>
      <c r="GO213" s="225"/>
      <c r="GP213" s="225"/>
      <c r="GQ213" s="225"/>
      <c r="GR213" s="225"/>
      <c r="GS213" s="225"/>
      <c r="GT213" s="225"/>
      <c r="GU213" s="225"/>
      <c r="GV213" s="225"/>
      <c r="GW213" s="225"/>
      <c r="GX213" s="225"/>
      <c r="GY213" s="225"/>
      <c r="GZ213" s="225"/>
      <c r="HA213" s="225"/>
      <c r="HB213" s="225"/>
      <c r="HC213" s="225"/>
      <c r="HD213" s="225"/>
      <c r="HE213" s="225"/>
      <c r="HF213" s="225"/>
      <c r="HG213" s="225"/>
      <c r="HH213" s="225"/>
      <c r="HI213" s="225"/>
      <c r="HJ213" s="225"/>
      <c r="HK213" s="225"/>
      <c r="HL213" s="225"/>
      <c r="HM213" s="225"/>
      <c r="HN213" s="225"/>
      <c r="HO213" s="225"/>
      <c r="HP213" s="225"/>
      <c r="HQ213" s="225"/>
      <c r="HR213" s="225"/>
      <c r="HS213" s="225"/>
      <c r="HT213" s="225"/>
      <c r="HU213" s="225"/>
      <c r="HV213" s="225"/>
      <c r="HW213" s="225"/>
      <c r="HX213" s="225"/>
      <c r="HY213" s="225"/>
      <c r="HZ213" s="225"/>
      <c r="IA213" s="225"/>
      <c r="IB213" s="225"/>
      <c r="IC213" s="225"/>
      <c r="ID213" s="225"/>
      <c r="IE213" s="225"/>
      <c r="IF213" s="225"/>
      <c r="IG213" s="225"/>
      <c r="IH213" s="225"/>
      <c r="II213" s="225"/>
      <c r="IJ213" s="225"/>
      <c r="IK213" s="225"/>
      <c r="IL213" s="225"/>
      <c r="IM213" s="225"/>
      <c r="IN213" s="225"/>
      <c r="IO213" s="225"/>
      <c r="IP213" s="225"/>
      <c r="IQ213" s="225"/>
      <c r="IR213" s="225"/>
      <c r="IS213" s="225"/>
      <c r="IT213" s="225"/>
      <c r="IU213" s="225"/>
      <c r="IV213" s="225"/>
      <c r="IW213" s="225"/>
    </row>
    <row r="214" spans="3:257" x14ac:dyDescent="0.25">
      <c r="C214" s="225"/>
      <c r="D214" s="225"/>
      <c r="E214" s="225"/>
      <c r="F214" s="225"/>
      <c r="G214" s="225"/>
      <c r="H214" s="225"/>
      <c r="I214" s="294"/>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c r="AS214" s="225"/>
      <c r="AT214" s="225"/>
      <c r="AU214" s="225"/>
      <c r="AV214" s="225"/>
      <c r="AW214" s="225"/>
      <c r="AX214" s="225"/>
      <c r="AY214" s="225"/>
      <c r="AZ214" s="225"/>
      <c r="BA214" s="225"/>
      <c r="BB214" s="225"/>
      <c r="BC214" s="225"/>
      <c r="BD214" s="225"/>
      <c r="BE214" s="225"/>
      <c r="BF214" s="225"/>
      <c r="BG214" s="225"/>
      <c r="BH214" s="225"/>
      <c r="BI214" s="225"/>
      <c r="BJ214" s="225"/>
      <c r="BK214" s="225"/>
      <c r="BL214" s="225"/>
      <c r="BM214" s="225"/>
      <c r="BN214" s="225"/>
      <c r="BO214" s="225"/>
      <c r="BP214" s="225"/>
      <c r="BQ214" s="225"/>
      <c r="BR214" s="225"/>
      <c r="BS214" s="225"/>
      <c r="BT214" s="225"/>
      <c r="BU214" s="225"/>
      <c r="BV214" s="225"/>
      <c r="BW214" s="225"/>
      <c r="BX214" s="225"/>
      <c r="BY214" s="225"/>
      <c r="BZ214" s="225"/>
      <c r="CA214" s="225"/>
      <c r="CB214" s="225"/>
      <c r="CC214" s="225"/>
      <c r="CD214" s="225"/>
      <c r="CE214" s="225"/>
      <c r="CF214" s="225"/>
      <c r="CG214" s="225"/>
      <c r="CH214" s="225"/>
      <c r="CI214" s="225"/>
      <c r="CJ214" s="225"/>
      <c r="CK214" s="225"/>
      <c r="CL214" s="225"/>
      <c r="CM214" s="225"/>
      <c r="CN214" s="225"/>
      <c r="CO214" s="225"/>
      <c r="CP214" s="225"/>
      <c r="CQ214" s="225"/>
      <c r="CR214" s="225"/>
      <c r="CS214" s="225"/>
      <c r="CT214" s="225"/>
      <c r="CU214" s="225"/>
      <c r="CV214" s="225"/>
      <c r="CW214" s="225"/>
      <c r="CX214" s="225"/>
      <c r="CY214" s="225"/>
      <c r="CZ214" s="225"/>
      <c r="DA214" s="225"/>
      <c r="DB214" s="225"/>
      <c r="DC214" s="225"/>
      <c r="DD214" s="225"/>
      <c r="DE214" s="225"/>
      <c r="DF214" s="225"/>
      <c r="DG214" s="225"/>
      <c r="DH214" s="225"/>
      <c r="DI214" s="225"/>
      <c r="DJ214" s="225"/>
      <c r="DK214" s="225"/>
      <c r="DL214" s="225"/>
      <c r="DM214" s="225"/>
      <c r="DN214" s="225"/>
      <c r="DO214" s="225"/>
      <c r="DP214" s="225"/>
      <c r="DQ214" s="225"/>
      <c r="DR214" s="225"/>
      <c r="DS214" s="225"/>
      <c r="DT214" s="225"/>
      <c r="DU214" s="225"/>
      <c r="DV214" s="225"/>
      <c r="DW214" s="225"/>
      <c r="DX214" s="225"/>
      <c r="DY214" s="225"/>
      <c r="DZ214" s="225"/>
      <c r="EA214" s="225"/>
      <c r="EB214" s="225"/>
      <c r="EC214" s="225"/>
      <c r="ED214" s="225"/>
      <c r="EE214" s="225"/>
      <c r="EF214" s="225"/>
      <c r="EG214" s="225"/>
      <c r="EH214" s="225"/>
      <c r="EI214" s="225"/>
      <c r="EJ214" s="225"/>
      <c r="EK214" s="225"/>
      <c r="EL214" s="225"/>
      <c r="EM214" s="225"/>
      <c r="EN214" s="225"/>
      <c r="EO214" s="225"/>
      <c r="EP214" s="225"/>
      <c r="EQ214" s="225"/>
      <c r="ER214" s="225"/>
      <c r="ES214" s="225"/>
      <c r="ET214" s="225"/>
      <c r="EU214" s="225"/>
      <c r="EV214" s="225"/>
      <c r="EW214" s="225"/>
      <c r="EX214" s="225"/>
      <c r="EY214" s="225"/>
      <c r="EZ214" s="225"/>
      <c r="FA214" s="225"/>
      <c r="FB214" s="225"/>
      <c r="FC214" s="225"/>
      <c r="FD214" s="225"/>
      <c r="FE214" s="225"/>
      <c r="FF214" s="225"/>
      <c r="FG214" s="225"/>
      <c r="FH214" s="225"/>
      <c r="FI214" s="225"/>
      <c r="FJ214" s="225"/>
      <c r="FK214" s="225"/>
      <c r="FL214" s="225"/>
      <c r="FM214" s="225"/>
      <c r="FN214" s="225"/>
      <c r="FO214" s="225"/>
      <c r="FP214" s="225"/>
      <c r="FQ214" s="225"/>
      <c r="FR214" s="225"/>
      <c r="FS214" s="225"/>
      <c r="FT214" s="225"/>
      <c r="FU214" s="225"/>
      <c r="FV214" s="225"/>
      <c r="FW214" s="225"/>
      <c r="FX214" s="225"/>
      <c r="FY214" s="225"/>
      <c r="FZ214" s="225"/>
      <c r="GA214" s="225"/>
      <c r="GB214" s="225"/>
      <c r="GC214" s="225"/>
      <c r="GD214" s="225"/>
      <c r="GE214" s="225"/>
      <c r="GF214" s="225"/>
      <c r="GG214" s="225"/>
      <c r="GH214" s="225"/>
      <c r="GI214" s="225"/>
      <c r="GJ214" s="225"/>
      <c r="GK214" s="225"/>
      <c r="GL214" s="225"/>
      <c r="GM214" s="225"/>
      <c r="GN214" s="225"/>
      <c r="GO214" s="225"/>
      <c r="GP214" s="225"/>
      <c r="GQ214" s="225"/>
      <c r="GR214" s="225"/>
      <c r="GS214" s="225"/>
      <c r="GT214" s="225"/>
      <c r="GU214" s="225"/>
      <c r="GV214" s="225"/>
      <c r="GW214" s="225"/>
      <c r="GX214" s="225"/>
      <c r="GY214" s="225"/>
      <c r="GZ214" s="225"/>
      <c r="HA214" s="225"/>
      <c r="HB214" s="225"/>
      <c r="HC214" s="225"/>
      <c r="HD214" s="225"/>
      <c r="HE214" s="225"/>
      <c r="HF214" s="225"/>
      <c r="HG214" s="225"/>
      <c r="HH214" s="225"/>
      <c r="HI214" s="225"/>
      <c r="HJ214" s="225"/>
      <c r="HK214" s="225"/>
      <c r="HL214" s="225"/>
      <c r="HM214" s="225"/>
      <c r="HN214" s="225"/>
      <c r="HO214" s="225"/>
      <c r="HP214" s="225"/>
      <c r="HQ214" s="225"/>
      <c r="HR214" s="225"/>
      <c r="HS214" s="225"/>
      <c r="HT214" s="225"/>
      <c r="HU214" s="225"/>
      <c r="HV214" s="225"/>
      <c r="HW214" s="225"/>
      <c r="HX214" s="225"/>
      <c r="HY214" s="225"/>
      <c r="HZ214" s="225"/>
      <c r="IA214" s="225"/>
      <c r="IB214" s="225"/>
      <c r="IC214" s="225"/>
      <c r="ID214" s="225"/>
      <c r="IE214" s="225"/>
      <c r="IF214" s="225"/>
      <c r="IG214" s="225"/>
      <c r="IH214" s="225"/>
      <c r="II214" s="225"/>
      <c r="IJ214" s="225"/>
      <c r="IK214" s="225"/>
      <c r="IL214" s="225"/>
      <c r="IM214" s="225"/>
      <c r="IN214" s="225"/>
      <c r="IO214" s="225"/>
      <c r="IP214" s="225"/>
      <c r="IQ214" s="225"/>
      <c r="IR214" s="225"/>
      <c r="IS214" s="225"/>
      <c r="IT214" s="225"/>
      <c r="IU214" s="225"/>
      <c r="IV214" s="225"/>
      <c r="IW214" s="225"/>
    </row>
    <row r="215" spans="3:257" x14ac:dyDescent="0.25">
      <c r="C215" s="295"/>
      <c r="D215" s="225"/>
      <c r="E215" s="225"/>
      <c r="F215" s="225"/>
      <c r="G215" s="225"/>
      <c r="H215" s="225"/>
      <c r="I215" s="294"/>
      <c r="K215" s="225"/>
      <c r="L215" s="225"/>
    </row>
    <row r="216" spans="3:257" x14ac:dyDescent="0.25">
      <c r="C216" s="295"/>
      <c r="D216" s="225"/>
      <c r="E216" s="225"/>
      <c r="F216" s="225"/>
      <c r="G216" s="225"/>
      <c r="H216" s="225"/>
      <c r="I216" s="294"/>
      <c r="J216" s="225"/>
      <c r="K216" s="225"/>
      <c r="L216" s="225"/>
      <c r="N216" s="295"/>
    </row>
    <row r="217" spans="3:257" x14ac:dyDescent="0.25">
      <c r="C217" s="295"/>
      <c r="D217" s="225"/>
      <c r="E217" s="225"/>
      <c r="F217" s="225"/>
      <c r="G217" s="225"/>
      <c r="H217" s="225"/>
      <c r="I217" s="294"/>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c r="AH217" s="225"/>
      <c r="AI217" s="225"/>
      <c r="AJ217" s="225"/>
      <c r="AK217" s="225"/>
      <c r="AL217" s="225"/>
      <c r="AM217" s="225"/>
      <c r="AN217" s="225"/>
      <c r="AO217" s="225"/>
      <c r="AP217" s="225"/>
      <c r="AQ217" s="225"/>
      <c r="AR217" s="225"/>
      <c r="AS217" s="225"/>
      <c r="AT217" s="225"/>
      <c r="AU217" s="225"/>
      <c r="AV217" s="225"/>
      <c r="AW217" s="225"/>
      <c r="AX217" s="225"/>
      <c r="AY217" s="225"/>
      <c r="AZ217" s="225"/>
      <c r="BA217" s="225"/>
      <c r="BB217" s="225"/>
      <c r="BC217" s="225"/>
      <c r="BD217" s="225"/>
      <c r="BE217" s="225"/>
      <c r="BF217" s="225"/>
      <c r="BG217" s="225"/>
      <c r="BH217" s="225"/>
      <c r="BI217" s="225"/>
      <c r="BJ217" s="225"/>
      <c r="BK217" s="225"/>
      <c r="BL217" s="225"/>
      <c r="BM217" s="225"/>
      <c r="BN217" s="225"/>
      <c r="BO217" s="225"/>
      <c r="BP217" s="225"/>
      <c r="BQ217" s="225"/>
      <c r="BR217" s="225"/>
      <c r="BS217" s="225"/>
      <c r="BT217" s="225"/>
      <c r="BU217" s="225"/>
      <c r="BV217" s="225"/>
      <c r="BW217" s="225"/>
      <c r="BX217" s="225"/>
      <c r="BY217" s="225"/>
      <c r="BZ217" s="225"/>
      <c r="CA217" s="225"/>
      <c r="CB217" s="225"/>
      <c r="CC217" s="225"/>
      <c r="CD217" s="225"/>
      <c r="CE217" s="225"/>
      <c r="CF217" s="225"/>
      <c r="CG217" s="225"/>
      <c r="CH217" s="225"/>
      <c r="CI217" s="225"/>
      <c r="CJ217" s="225"/>
      <c r="CK217" s="225"/>
      <c r="CL217" s="225"/>
      <c r="CM217" s="225"/>
      <c r="CN217" s="225"/>
      <c r="CO217" s="225"/>
      <c r="CP217" s="225"/>
      <c r="CQ217" s="225"/>
      <c r="CR217" s="225"/>
      <c r="CS217" s="225"/>
      <c r="CT217" s="225"/>
      <c r="CU217" s="225"/>
      <c r="CV217" s="225"/>
      <c r="CW217" s="225"/>
      <c r="CX217" s="225"/>
      <c r="CY217" s="225"/>
      <c r="CZ217" s="225"/>
      <c r="DA217" s="225"/>
      <c r="DB217" s="225"/>
      <c r="DC217" s="225"/>
      <c r="DD217" s="225"/>
      <c r="DE217" s="225"/>
      <c r="DF217" s="225"/>
      <c r="DG217" s="225"/>
      <c r="DH217" s="225"/>
      <c r="DI217" s="225"/>
      <c r="DJ217" s="225"/>
      <c r="DK217" s="225"/>
      <c r="DL217" s="225"/>
      <c r="DM217" s="225"/>
      <c r="DN217" s="225"/>
      <c r="DO217" s="225"/>
      <c r="DP217" s="225"/>
      <c r="DQ217" s="225"/>
      <c r="DR217" s="225"/>
      <c r="DS217" s="225"/>
      <c r="DT217" s="225"/>
      <c r="DU217" s="225"/>
      <c r="DV217" s="225"/>
      <c r="DW217" s="225"/>
      <c r="DX217" s="225"/>
      <c r="DY217" s="225"/>
      <c r="DZ217" s="225"/>
      <c r="EA217" s="225"/>
      <c r="EB217" s="225"/>
      <c r="EC217" s="225"/>
      <c r="ED217" s="225"/>
      <c r="EE217" s="225"/>
      <c r="EF217" s="225"/>
      <c r="EG217" s="225"/>
      <c r="EH217" s="225"/>
      <c r="EI217" s="225"/>
      <c r="EJ217" s="225"/>
      <c r="EK217" s="225"/>
      <c r="EL217" s="225"/>
      <c r="EM217" s="225"/>
      <c r="EN217" s="225"/>
      <c r="EO217" s="225"/>
      <c r="EP217" s="225"/>
      <c r="EQ217" s="225"/>
      <c r="ER217" s="225"/>
      <c r="ES217" s="225"/>
      <c r="ET217" s="225"/>
      <c r="EU217" s="225"/>
      <c r="EV217" s="225"/>
      <c r="EW217" s="225"/>
      <c r="EX217" s="225"/>
      <c r="EY217" s="225"/>
      <c r="EZ217" s="225"/>
      <c r="FA217" s="225"/>
      <c r="FB217" s="225"/>
      <c r="FC217" s="225"/>
      <c r="FD217" s="225"/>
      <c r="FE217" s="225"/>
      <c r="FF217" s="225"/>
      <c r="FG217" s="225"/>
      <c r="FH217" s="225"/>
      <c r="FI217" s="225"/>
      <c r="FJ217" s="225"/>
      <c r="FK217" s="225"/>
      <c r="FL217" s="225"/>
      <c r="FM217" s="225"/>
      <c r="FN217" s="225"/>
      <c r="FO217" s="225"/>
      <c r="FP217" s="225"/>
      <c r="FQ217" s="225"/>
      <c r="FR217" s="225"/>
      <c r="FS217" s="225"/>
      <c r="FT217" s="225"/>
      <c r="FU217" s="225"/>
      <c r="FV217" s="225"/>
      <c r="FW217" s="225"/>
      <c r="FX217" s="225"/>
      <c r="FY217" s="225"/>
      <c r="FZ217" s="225"/>
      <c r="GA217" s="225"/>
      <c r="GB217" s="225"/>
      <c r="GC217" s="225"/>
      <c r="GD217" s="225"/>
      <c r="GE217" s="225"/>
      <c r="GF217" s="225"/>
      <c r="GG217" s="225"/>
      <c r="GH217" s="225"/>
      <c r="GI217" s="225"/>
      <c r="GJ217" s="225"/>
      <c r="GK217" s="225"/>
      <c r="GL217" s="225"/>
      <c r="GM217" s="225"/>
      <c r="GN217" s="225"/>
      <c r="GO217" s="225"/>
      <c r="GP217" s="225"/>
      <c r="GQ217" s="225"/>
      <c r="GR217" s="225"/>
      <c r="GS217" s="225"/>
      <c r="GT217" s="225"/>
      <c r="GU217" s="225"/>
      <c r="GV217" s="225"/>
      <c r="GW217" s="225"/>
      <c r="GX217" s="225"/>
      <c r="GY217" s="225"/>
      <c r="GZ217" s="225"/>
      <c r="HA217" s="225"/>
      <c r="HB217" s="225"/>
      <c r="HC217" s="225"/>
      <c r="HD217" s="225"/>
      <c r="HE217" s="225"/>
      <c r="HF217" s="225"/>
      <c r="HG217" s="225"/>
      <c r="HH217" s="225"/>
      <c r="HI217" s="225"/>
      <c r="HJ217" s="225"/>
      <c r="HK217" s="225"/>
      <c r="HL217" s="225"/>
      <c r="HM217" s="225"/>
      <c r="HN217" s="225"/>
      <c r="HO217" s="225"/>
      <c r="HP217" s="225"/>
      <c r="HQ217" s="225"/>
      <c r="HR217" s="225"/>
      <c r="HS217" s="225"/>
      <c r="HT217" s="225"/>
      <c r="HU217" s="225"/>
      <c r="HV217" s="225"/>
      <c r="HW217" s="225"/>
      <c r="HX217" s="225"/>
      <c r="HY217" s="225"/>
      <c r="HZ217" s="225"/>
      <c r="IA217" s="225"/>
      <c r="IB217" s="225"/>
      <c r="IC217" s="225"/>
      <c r="ID217" s="225"/>
      <c r="IE217" s="225"/>
      <c r="IF217" s="225"/>
      <c r="IG217" s="225"/>
      <c r="IH217" s="225"/>
      <c r="II217" s="225"/>
      <c r="IJ217" s="225"/>
      <c r="IK217" s="225"/>
      <c r="IL217" s="225"/>
      <c r="IM217" s="225"/>
      <c r="IN217" s="225"/>
      <c r="IO217" s="225"/>
      <c r="IP217" s="225"/>
      <c r="IQ217" s="225"/>
      <c r="IR217" s="225"/>
      <c r="IS217" s="225"/>
      <c r="IT217" s="225"/>
      <c r="IU217" s="225"/>
      <c r="IV217" s="225"/>
      <c r="IW217" s="225"/>
    </row>
    <row r="218" spans="3:257" x14ac:dyDescent="0.25">
      <c r="C218" s="295"/>
      <c r="D218" s="225"/>
      <c r="E218" s="225"/>
      <c r="F218" s="225"/>
      <c r="G218" s="225"/>
      <c r="H218" s="225"/>
      <c r="I218" s="294"/>
    </row>
    <row r="219" spans="3:257" x14ac:dyDescent="0.25">
      <c r="K219" s="225"/>
      <c r="L219" s="225"/>
    </row>
    <row r="220" spans="3:257" x14ac:dyDescent="0.25">
      <c r="C220" s="296"/>
      <c r="D220" s="296"/>
      <c r="E220" s="296"/>
      <c r="F220" s="296"/>
      <c r="G220" s="296"/>
      <c r="H220" s="296"/>
      <c r="I220" s="296"/>
    </row>
    <row r="221" spans="3:257" x14ac:dyDescent="0.25">
      <c r="C221" s="246"/>
      <c r="D221" s="246"/>
      <c r="E221" s="246"/>
      <c r="F221" s="246"/>
      <c r="G221" s="246"/>
      <c r="H221" s="246"/>
      <c r="I221" s="246"/>
      <c r="N221" s="297"/>
    </row>
    <row r="222" spans="3:257" x14ac:dyDescent="0.25">
      <c r="C222" s="246"/>
      <c r="D222" s="246"/>
      <c r="E222" s="246"/>
      <c r="F222" s="246"/>
      <c r="G222" s="246"/>
      <c r="H222" s="246"/>
      <c r="I222" s="246"/>
    </row>
    <row r="223" spans="3:257" x14ac:dyDescent="0.25">
      <c r="C223" s="225"/>
    </row>
    <row r="224" spans="3:257" x14ac:dyDescent="0.25">
      <c r="C224" s="298"/>
      <c r="D224" s="295"/>
      <c r="E224" s="295"/>
      <c r="G224" s="295"/>
      <c r="H224" s="295"/>
      <c r="I224" s="299"/>
    </row>
    <row r="225" spans="3:257" x14ac:dyDescent="0.25">
      <c r="C225" s="300"/>
      <c r="D225" s="301"/>
      <c r="E225" s="301"/>
      <c r="F225" s="301"/>
      <c r="G225" s="301"/>
      <c r="H225" s="301"/>
      <c r="I225" s="302"/>
      <c r="M225" s="294"/>
    </row>
    <row r="226" spans="3:257" x14ac:dyDescent="0.25">
      <c r="C226" s="225"/>
      <c r="D226" s="232"/>
      <c r="E226" s="232"/>
      <c r="F226" s="303"/>
      <c r="G226" s="304"/>
      <c r="H226" s="304"/>
      <c r="I226" s="232"/>
      <c r="J226" s="225"/>
    </row>
    <row r="227" spans="3:257" x14ac:dyDescent="0.25">
      <c r="C227" s="225"/>
      <c r="D227" s="232"/>
      <c r="E227" s="232"/>
      <c r="F227" s="303"/>
      <c r="G227" s="304"/>
      <c r="H227" s="304"/>
      <c r="I227" s="232"/>
      <c r="J227" s="225"/>
      <c r="M227" s="225"/>
      <c r="N227" s="225"/>
      <c r="O227" s="225"/>
      <c r="P227" s="225"/>
      <c r="Q227" s="225"/>
      <c r="R227" s="225"/>
      <c r="S227" s="225"/>
      <c r="T227" s="225"/>
      <c r="U227" s="225"/>
      <c r="V227" s="225"/>
      <c r="W227" s="225"/>
      <c r="X227" s="225"/>
      <c r="Y227" s="225"/>
      <c r="Z227" s="225"/>
      <c r="AA227" s="225"/>
      <c r="AB227" s="225"/>
      <c r="AC227" s="225"/>
      <c r="AD227" s="225"/>
      <c r="AE227" s="225"/>
      <c r="AF227" s="225"/>
      <c r="AG227" s="225"/>
      <c r="AH227" s="225"/>
      <c r="AI227" s="225"/>
      <c r="AJ227" s="225"/>
      <c r="AK227" s="225"/>
      <c r="AL227" s="225"/>
      <c r="AM227" s="225"/>
      <c r="AN227" s="225"/>
      <c r="AO227" s="225"/>
      <c r="AP227" s="225"/>
      <c r="AQ227" s="225"/>
      <c r="AR227" s="225"/>
      <c r="AS227" s="225"/>
      <c r="AT227" s="225"/>
      <c r="AU227" s="225"/>
      <c r="AV227" s="225"/>
      <c r="AW227" s="225"/>
      <c r="AX227" s="225"/>
      <c r="AY227" s="225"/>
      <c r="AZ227" s="225"/>
      <c r="BA227" s="225"/>
      <c r="BB227" s="225"/>
      <c r="BC227" s="225"/>
      <c r="BD227" s="225"/>
      <c r="BE227" s="225"/>
      <c r="BF227" s="225"/>
      <c r="BG227" s="225"/>
      <c r="BH227" s="225"/>
      <c r="BI227" s="225"/>
      <c r="BJ227" s="225"/>
      <c r="BK227" s="225"/>
      <c r="BL227" s="225"/>
      <c r="BM227" s="225"/>
      <c r="BN227" s="225"/>
      <c r="BO227" s="225"/>
      <c r="BP227" s="225"/>
      <c r="BQ227" s="225"/>
      <c r="BR227" s="225"/>
      <c r="BS227" s="225"/>
      <c r="BT227" s="225"/>
      <c r="BU227" s="225"/>
      <c r="BV227" s="225"/>
      <c r="BW227" s="225"/>
      <c r="BX227" s="225"/>
      <c r="BY227" s="225"/>
      <c r="BZ227" s="225"/>
      <c r="CA227" s="225"/>
      <c r="CB227" s="225"/>
      <c r="CC227" s="225"/>
      <c r="CD227" s="225"/>
      <c r="CE227" s="225"/>
      <c r="CF227" s="225"/>
      <c r="CG227" s="225"/>
      <c r="CH227" s="225"/>
      <c r="CI227" s="225"/>
      <c r="CJ227" s="225"/>
      <c r="CK227" s="225"/>
      <c r="CL227" s="225"/>
      <c r="CM227" s="225"/>
      <c r="CN227" s="225"/>
      <c r="CO227" s="225"/>
      <c r="CP227" s="225"/>
      <c r="CQ227" s="225"/>
      <c r="CR227" s="225"/>
      <c r="CS227" s="225"/>
      <c r="CT227" s="225"/>
      <c r="CU227" s="225"/>
      <c r="CV227" s="225"/>
      <c r="CW227" s="225"/>
      <c r="CX227" s="225"/>
      <c r="CY227" s="225"/>
      <c r="CZ227" s="225"/>
      <c r="DA227" s="225"/>
      <c r="DB227" s="225"/>
      <c r="DC227" s="225"/>
      <c r="DD227" s="225"/>
      <c r="DE227" s="225"/>
      <c r="DF227" s="225"/>
      <c r="DG227" s="225"/>
      <c r="DH227" s="225"/>
      <c r="DI227" s="225"/>
      <c r="DJ227" s="225"/>
      <c r="DK227" s="225"/>
      <c r="DL227" s="225"/>
      <c r="DM227" s="225"/>
      <c r="DN227" s="225"/>
      <c r="DO227" s="225"/>
      <c r="DP227" s="225"/>
      <c r="DQ227" s="225"/>
      <c r="DR227" s="225"/>
      <c r="DS227" s="225"/>
      <c r="DT227" s="225"/>
      <c r="DU227" s="225"/>
      <c r="DV227" s="225"/>
      <c r="DW227" s="225"/>
      <c r="DX227" s="225"/>
      <c r="DY227" s="225"/>
      <c r="DZ227" s="225"/>
      <c r="EA227" s="225"/>
      <c r="EB227" s="225"/>
      <c r="EC227" s="225"/>
      <c r="ED227" s="225"/>
      <c r="EE227" s="225"/>
      <c r="EF227" s="225"/>
      <c r="EG227" s="225"/>
      <c r="EH227" s="225"/>
      <c r="EI227" s="225"/>
      <c r="EJ227" s="225"/>
      <c r="EK227" s="225"/>
      <c r="EL227" s="225"/>
      <c r="EM227" s="225"/>
      <c r="EN227" s="225"/>
      <c r="EO227" s="225"/>
      <c r="EP227" s="225"/>
      <c r="EQ227" s="225"/>
      <c r="ER227" s="225"/>
      <c r="ES227" s="225"/>
      <c r="ET227" s="225"/>
      <c r="EU227" s="225"/>
      <c r="EV227" s="225"/>
      <c r="EW227" s="225"/>
      <c r="EX227" s="225"/>
      <c r="EY227" s="225"/>
      <c r="EZ227" s="225"/>
      <c r="FA227" s="225"/>
      <c r="FB227" s="225"/>
      <c r="FC227" s="225"/>
      <c r="FD227" s="225"/>
      <c r="FE227" s="225"/>
      <c r="FF227" s="225"/>
      <c r="FG227" s="225"/>
      <c r="FH227" s="225"/>
      <c r="FI227" s="225"/>
      <c r="FJ227" s="225"/>
      <c r="FK227" s="225"/>
      <c r="FL227" s="225"/>
      <c r="FM227" s="225"/>
      <c r="FN227" s="225"/>
      <c r="FO227" s="225"/>
      <c r="FP227" s="225"/>
      <c r="FQ227" s="225"/>
      <c r="FR227" s="225"/>
      <c r="FS227" s="225"/>
      <c r="FT227" s="225"/>
      <c r="FU227" s="225"/>
      <c r="FV227" s="225"/>
      <c r="FW227" s="225"/>
      <c r="FX227" s="225"/>
      <c r="FY227" s="225"/>
      <c r="FZ227" s="225"/>
      <c r="GA227" s="225"/>
      <c r="GB227" s="225"/>
      <c r="GC227" s="225"/>
      <c r="GD227" s="225"/>
      <c r="GE227" s="225"/>
      <c r="GF227" s="225"/>
      <c r="GG227" s="225"/>
      <c r="GH227" s="225"/>
      <c r="GI227" s="225"/>
      <c r="GJ227" s="225"/>
      <c r="GK227" s="225"/>
      <c r="GL227" s="225"/>
      <c r="GM227" s="225"/>
      <c r="GN227" s="225"/>
      <c r="GO227" s="225"/>
      <c r="GP227" s="225"/>
      <c r="GQ227" s="225"/>
      <c r="GR227" s="225"/>
      <c r="GS227" s="225"/>
      <c r="GT227" s="225"/>
      <c r="GU227" s="225"/>
      <c r="GV227" s="225"/>
      <c r="GW227" s="225"/>
      <c r="GX227" s="225"/>
      <c r="GY227" s="225"/>
      <c r="GZ227" s="225"/>
      <c r="HA227" s="225"/>
      <c r="HB227" s="225"/>
      <c r="HC227" s="225"/>
      <c r="HD227" s="225"/>
      <c r="HE227" s="225"/>
      <c r="HF227" s="225"/>
      <c r="HG227" s="225"/>
      <c r="HH227" s="225"/>
      <c r="HI227" s="225"/>
      <c r="HJ227" s="225"/>
      <c r="HK227" s="225"/>
      <c r="HL227" s="225"/>
      <c r="HM227" s="225"/>
      <c r="HN227" s="225"/>
      <c r="HO227" s="225"/>
      <c r="HP227" s="225"/>
      <c r="HQ227" s="225"/>
      <c r="HR227" s="225"/>
      <c r="HS227" s="225"/>
      <c r="HT227" s="225"/>
      <c r="HU227" s="225"/>
      <c r="HV227" s="225"/>
      <c r="HW227" s="225"/>
      <c r="HX227" s="225"/>
      <c r="HY227" s="225"/>
      <c r="HZ227" s="225"/>
      <c r="IA227" s="225"/>
      <c r="IB227" s="225"/>
      <c r="IC227" s="225"/>
      <c r="ID227" s="225"/>
      <c r="IE227" s="225"/>
      <c r="IF227" s="225"/>
      <c r="IG227" s="225"/>
      <c r="IH227" s="225"/>
      <c r="II227" s="225"/>
      <c r="IJ227" s="225"/>
      <c r="IK227" s="225"/>
      <c r="IL227" s="225"/>
      <c r="IM227" s="225"/>
      <c r="IN227" s="225"/>
      <c r="IO227" s="225"/>
      <c r="IP227" s="225"/>
      <c r="IQ227" s="225"/>
      <c r="IR227" s="225"/>
      <c r="IS227" s="225"/>
      <c r="IT227" s="225"/>
      <c r="IU227" s="225"/>
      <c r="IV227" s="225"/>
      <c r="IW227" s="225"/>
    </row>
    <row r="228" spans="3:257" x14ac:dyDescent="0.25">
      <c r="C228" s="225"/>
      <c r="D228" s="232"/>
      <c r="E228" s="232"/>
      <c r="F228" s="303"/>
      <c r="G228" s="304"/>
      <c r="H228" s="304"/>
      <c r="I228" s="232"/>
      <c r="J228" s="225"/>
      <c r="M228" s="225"/>
      <c r="N228" s="225"/>
      <c r="O228" s="225"/>
      <c r="P228" s="225"/>
      <c r="Q228" s="225"/>
      <c r="R228" s="225"/>
      <c r="S228" s="225"/>
      <c r="T228" s="225"/>
      <c r="U228" s="225"/>
      <c r="V228" s="225"/>
      <c r="W228" s="225"/>
      <c r="X228" s="225"/>
      <c r="Y228" s="225"/>
      <c r="Z228" s="225"/>
      <c r="AA228" s="225"/>
      <c r="AB228" s="225"/>
      <c r="AC228" s="225"/>
      <c r="AD228" s="225"/>
      <c r="AE228" s="225"/>
      <c r="AF228" s="225"/>
      <c r="AG228" s="225"/>
      <c r="AH228" s="225"/>
      <c r="AI228" s="225"/>
      <c r="AJ228" s="225"/>
      <c r="AK228" s="225"/>
      <c r="AL228" s="225"/>
      <c r="AM228" s="225"/>
      <c r="AN228" s="225"/>
      <c r="AO228" s="225"/>
      <c r="AP228" s="225"/>
      <c r="AQ228" s="225"/>
      <c r="AR228" s="225"/>
      <c r="AS228" s="225"/>
      <c r="AT228" s="225"/>
      <c r="AU228" s="225"/>
      <c r="AV228" s="225"/>
      <c r="AW228" s="225"/>
      <c r="AX228" s="225"/>
      <c r="AY228" s="225"/>
      <c r="AZ228" s="225"/>
      <c r="BA228" s="225"/>
      <c r="BB228" s="225"/>
      <c r="BC228" s="225"/>
      <c r="BD228" s="225"/>
      <c r="BE228" s="225"/>
      <c r="BF228" s="225"/>
      <c r="BG228" s="225"/>
      <c r="BH228" s="225"/>
      <c r="BI228" s="225"/>
      <c r="BJ228" s="225"/>
      <c r="BK228" s="225"/>
      <c r="BL228" s="225"/>
      <c r="BM228" s="225"/>
      <c r="BN228" s="225"/>
      <c r="BO228" s="225"/>
      <c r="BP228" s="225"/>
      <c r="BQ228" s="225"/>
      <c r="BR228" s="225"/>
      <c r="BS228" s="225"/>
      <c r="BT228" s="225"/>
      <c r="BU228" s="225"/>
      <c r="BV228" s="225"/>
      <c r="BW228" s="225"/>
      <c r="BX228" s="225"/>
      <c r="BY228" s="225"/>
      <c r="BZ228" s="225"/>
      <c r="CA228" s="225"/>
      <c r="CB228" s="225"/>
      <c r="CC228" s="225"/>
      <c r="CD228" s="225"/>
      <c r="CE228" s="225"/>
      <c r="CF228" s="225"/>
      <c r="CG228" s="225"/>
      <c r="CH228" s="225"/>
      <c r="CI228" s="225"/>
      <c r="CJ228" s="225"/>
      <c r="CK228" s="225"/>
      <c r="CL228" s="225"/>
      <c r="CM228" s="225"/>
      <c r="CN228" s="225"/>
      <c r="CO228" s="225"/>
      <c r="CP228" s="225"/>
      <c r="CQ228" s="225"/>
      <c r="CR228" s="225"/>
      <c r="CS228" s="225"/>
      <c r="CT228" s="225"/>
      <c r="CU228" s="225"/>
      <c r="CV228" s="225"/>
      <c r="CW228" s="225"/>
      <c r="CX228" s="225"/>
      <c r="CY228" s="225"/>
      <c r="CZ228" s="225"/>
      <c r="DA228" s="225"/>
      <c r="DB228" s="225"/>
      <c r="DC228" s="225"/>
      <c r="DD228" s="225"/>
      <c r="DE228" s="225"/>
      <c r="DF228" s="225"/>
      <c r="DG228" s="225"/>
      <c r="DH228" s="225"/>
      <c r="DI228" s="225"/>
      <c r="DJ228" s="225"/>
      <c r="DK228" s="225"/>
      <c r="DL228" s="225"/>
      <c r="DM228" s="225"/>
      <c r="DN228" s="225"/>
      <c r="DO228" s="225"/>
      <c r="DP228" s="225"/>
      <c r="DQ228" s="225"/>
      <c r="DR228" s="225"/>
      <c r="DS228" s="225"/>
      <c r="DT228" s="225"/>
      <c r="DU228" s="225"/>
      <c r="DV228" s="225"/>
      <c r="DW228" s="225"/>
      <c r="DX228" s="225"/>
      <c r="DY228" s="225"/>
      <c r="DZ228" s="225"/>
      <c r="EA228" s="225"/>
      <c r="EB228" s="225"/>
      <c r="EC228" s="225"/>
      <c r="ED228" s="225"/>
      <c r="EE228" s="225"/>
      <c r="EF228" s="225"/>
      <c r="EG228" s="225"/>
      <c r="EH228" s="225"/>
      <c r="EI228" s="225"/>
      <c r="EJ228" s="225"/>
      <c r="EK228" s="225"/>
      <c r="EL228" s="225"/>
      <c r="EM228" s="225"/>
      <c r="EN228" s="225"/>
      <c r="EO228" s="225"/>
      <c r="EP228" s="225"/>
      <c r="EQ228" s="225"/>
      <c r="ER228" s="225"/>
      <c r="ES228" s="225"/>
      <c r="ET228" s="225"/>
      <c r="EU228" s="225"/>
      <c r="EV228" s="225"/>
      <c r="EW228" s="225"/>
      <c r="EX228" s="225"/>
      <c r="EY228" s="225"/>
      <c r="EZ228" s="225"/>
      <c r="FA228" s="225"/>
      <c r="FB228" s="225"/>
      <c r="FC228" s="225"/>
      <c r="FD228" s="225"/>
      <c r="FE228" s="225"/>
      <c r="FF228" s="225"/>
      <c r="FG228" s="225"/>
      <c r="FH228" s="225"/>
      <c r="FI228" s="225"/>
      <c r="FJ228" s="225"/>
      <c r="FK228" s="225"/>
      <c r="FL228" s="225"/>
      <c r="FM228" s="225"/>
      <c r="FN228" s="225"/>
      <c r="FO228" s="225"/>
      <c r="FP228" s="225"/>
      <c r="FQ228" s="225"/>
      <c r="FR228" s="225"/>
      <c r="FS228" s="225"/>
      <c r="FT228" s="225"/>
      <c r="FU228" s="225"/>
      <c r="FV228" s="225"/>
      <c r="FW228" s="225"/>
      <c r="FX228" s="225"/>
      <c r="FY228" s="225"/>
      <c r="FZ228" s="225"/>
      <c r="GA228" s="225"/>
      <c r="GB228" s="225"/>
      <c r="GC228" s="225"/>
      <c r="GD228" s="225"/>
      <c r="GE228" s="225"/>
      <c r="GF228" s="225"/>
      <c r="GG228" s="225"/>
      <c r="GH228" s="225"/>
      <c r="GI228" s="225"/>
      <c r="GJ228" s="225"/>
      <c r="GK228" s="225"/>
      <c r="GL228" s="225"/>
      <c r="GM228" s="225"/>
      <c r="GN228" s="225"/>
      <c r="GO228" s="225"/>
      <c r="GP228" s="225"/>
      <c r="GQ228" s="225"/>
      <c r="GR228" s="225"/>
      <c r="GS228" s="225"/>
      <c r="GT228" s="225"/>
      <c r="GU228" s="225"/>
      <c r="GV228" s="225"/>
      <c r="GW228" s="225"/>
      <c r="GX228" s="225"/>
      <c r="GY228" s="225"/>
      <c r="GZ228" s="225"/>
      <c r="HA228" s="225"/>
      <c r="HB228" s="225"/>
      <c r="HC228" s="225"/>
      <c r="HD228" s="225"/>
      <c r="HE228" s="225"/>
      <c r="HF228" s="225"/>
      <c r="HG228" s="225"/>
      <c r="HH228" s="225"/>
      <c r="HI228" s="225"/>
      <c r="HJ228" s="225"/>
      <c r="HK228" s="225"/>
      <c r="HL228" s="225"/>
      <c r="HM228" s="225"/>
      <c r="HN228" s="225"/>
      <c r="HO228" s="225"/>
      <c r="HP228" s="225"/>
      <c r="HQ228" s="225"/>
      <c r="HR228" s="225"/>
      <c r="HS228" s="225"/>
      <c r="HT228" s="225"/>
      <c r="HU228" s="225"/>
      <c r="HV228" s="225"/>
      <c r="HW228" s="225"/>
      <c r="HX228" s="225"/>
      <c r="HY228" s="225"/>
      <c r="HZ228" s="225"/>
      <c r="IA228" s="225"/>
      <c r="IB228" s="225"/>
      <c r="IC228" s="225"/>
      <c r="ID228" s="225"/>
      <c r="IE228" s="225"/>
      <c r="IF228" s="225"/>
      <c r="IG228" s="225"/>
      <c r="IH228" s="225"/>
      <c r="II228" s="225"/>
      <c r="IJ228" s="225"/>
      <c r="IK228" s="225"/>
      <c r="IL228" s="225"/>
      <c r="IM228" s="225"/>
      <c r="IN228" s="225"/>
      <c r="IO228" s="225"/>
      <c r="IP228" s="225"/>
      <c r="IQ228" s="225"/>
      <c r="IR228" s="225"/>
      <c r="IS228" s="225"/>
      <c r="IT228" s="225"/>
      <c r="IU228" s="225"/>
      <c r="IV228" s="225"/>
      <c r="IW228" s="225"/>
    </row>
    <row r="229" spans="3:257" x14ac:dyDescent="0.25">
      <c r="C229" s="298"/>
      <c r="D229" s="300"/>
      <c r="E229" s="300"/>
      <c r="G229" s="295"/>
      <c r="H229" s="295"/>
      <c r="I229" s="299"/>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c r="AH229" s="225"/>
      <c r="AI229" s="225"/>
      <c r="AJ229" s="225"/>
      <c r="AK229" s="225"/>
      <c r="AL229" s="225"/>
      <c r="AM229" s="225"/>
      <c r="AN229" s="225"/>
      <c r="AO229" s="225"/>
      <c r="AP229" s="225"/>
      <c r="AQ229" s="225"/>
      <c r="AR229" s="225"/>
      <c r="AS229" s="225"/>
      <c r="AT229" s="225"/>
      <c r="AU229" s="225"/>
      <c r="AV229" s="225"/>
      <c r="AW229" s="225"/>
      <c r="AX229" s="225"/>
      <c r="AY229" s="225"/>
      <c r="AZ229" s="225"/>
      <c r="BA229" s="225"/>
      <c r="BB229" s="225"/>
      <c r="BC229" s="225"/>
      <c r="BD229" s="225"/>
      <c r="BE229" s="225"/>
      <c r="BF229" s="225"/>
      <c r="BG229" s="225"/>
      <c r="BH229" s="225"/>
      <c r="BI229" s="225"/>
      <c r="BJ229" s="225"/>
      <c r="BK229" s="225"/>
      <c r="BL229" s="225"/>
      <c r="BM229" s="225"/>
      <c r="BN229" s="225"/>
      <c r="BO229" s="225"/>
      <c r="BP229" s="225"/>
      <c r="BQ229" s="225"/>
      <c r="BR229" s="225"/>
      <c r="BS229" s="225"/>
      <c r="BT229" s="225"/>
      <c r="BU229" s="225"/>
      <c r="BV229" s="225"/>
      <c r="BW229" s="225"/>
      <c r="BX229" s="225"/>
      <c r="BY229" s="225"/>
      <c r="BZ229" s="225"/>
      <c r="CA229" s="225"/>
      <c r="CB229" s="225"/>
      <c r="CC229" s="225"/>
      <c r="CD229" s="225"/>
      <c r="CE229" s="225"/>
      <c r="CF229" s="225"/>
      <c r="CG229" s="225"/>
      <c r="CH229" s="225"/>
      <c r="CI229" s="225"/>
      <c r="CJ229" s="225"/>
      <c r="CK229" s="225"/>
      <c r="CL229" s="225"/>
      <c r="CM229" s="225"/>
      <c r="CN229" s="225"/>
      <c r="CO229" s="225"/>
      <c r="CP229" s="225"/>
      <c r="CQ229" s="225"/>
      <c r="CR229" s="225"/>
      <c r="CS229" s="225"/>
      <c r="CT229" s="225"/>
      <c r="CU229" s="225"/>
      <c r="CV229" s="225"/>
      <c r="CW229" s="225"/>
      <c r="CX229" s="225"/>
      <c r="CY229" s="225"/>
      <c r="CZ229" s="225"/>
      <c r="DA229" s="225"/>
      <c r="DB229" s="225"/>
      <c r="DC229" s="225"/>
      <c r="DD229" s="225"/>
      <c r="DE229" s="225"/>
      <c r="DF229" s="225"/>
      <c r="DG229" s="225"/>
      <c r="DH229" s="225"/>
      <c r="DI229" s="225"/>
      <c r="DJ229" s="225"/>
      <c r="DK229" s="225"/>
      <c r="DL229" s="225"/>
      <c r="DM229" s="225"/>
      <c r="DN229" s="225"/>
      <c r="DO229" s="225"/>
      <c r="DP229" s="225"/>
      <c r="DQ229" s="225"/>
      <c r="DR229" s="225"/>
      <c r="DS229" s="225"/>
      <c r="DT229" s="225"/>
      <c r="DU229" s="225"/>
      <c r="DV229" s="225"/>
      <c r="DW229" s="225"/>
      <c r="DX229" s="225"/>
      <c r="DY229" s="225"/>
      <c r="DZ229" s="225"/>
      <c r="EA229" s="225"/>
      <c r="EB229" s="225"/>
      <c r="EC229" s="225"/>
      <c r="ED229" s="225"/>
      <c r="EE229" s="225"/>
      <c r="EF229" s="225"/>
      <c r="EG229" s="225"/>
      <c r="EH229" s="225"/>
      <c r="EI229" s="225"/>
      <c r="EJ229" s="225"/>
      <c r="EK229" s="225"/>
      <c r="EL229" s="225"/>
      <c r="EM229" s="225"/>
      <c r="EN229" s="225"/>
      <c r="EO229" s="225"/>
      <c r="EP229" s="225"/>
      <c r="EQ229" s="225"/>
      <c r="ER229" s="225"/>
      <c r="ES229" s="225"/>
      <c r="ET229" s="225"/>
      <c r="EU229" s="225"/>
      <c r="EV229" s="225"/>
      <c r="EW229" s="225"/>
      <c r="EX229" s="225"/>
      <c r="EY229" s="225"/>
      <c r="EZ229" s="225"/>
      <c r="FA229" s="225"/>
      <c r="FB229" s="225"/>
      <c r="FC229" s="225"/>
      <c r="FD229" s="225"/>
      <c r="FE229" s="225"/>
      <c r="FF229" s="225"/>
      <c r="FG229" s="225"/>
      <c r="FH229" s="225"/>
      <c r="FI229" s="225"/>
      <c r="FJ229" s="225"/>
      <c r="FK229" s="225"/>
      <c r="FL229" s="225"/>
      <c r="FM229" s="225"/>
      <c r="FN229" s="225"/>
      <c r="FO229" s="225"/>
      <c r="FP229" s="225"/>
      <c r="FQ229" s="225"/>
      <c r="FR229" s="225"/>
      <c r="FS229" s="225"/>
      <c r="FT229" s="225"/>
      <c r="FU229" s="225"/>
      <c r="FV229" s="225"/>
      <c r="FW229" s="225"/>
      <c r="FX229" s="225"/>
      <c r="FY229" s="225"/>
      <c r="FZ229" s="225"/>
      <c r="GA229" s="225"/>
      <c r="GB229" s="225"/>
      <c r="GC229" s="225"/>
      <c r="GD229" s="225"/>
      <c r="GE229" s="225"/>
      <c r="GF229" s="225"/>
      <c r="GG229" s="225"/>
      <c r="GH229" s="225"/>
      <c r="GI229" s="225"/>
      <c r="GJ229" s="225"/>
      <c r="GK229" s="225"/>
      <c r="GL229" s="225"/>
      <c r="GM229" s="225"/>
      <c r="GN229" s="225"/>
      <c r="GO229" s="225"/>
      <c r="GP229" s="225"/>
      <c r="GQ229" s="225"/>
      <c r="GR229" s="225"/>
      <c r="GS229" s="225"/>
      <c r="GT229" s="225"/>
      <c r="GU229" s="225"/>
      <c r="GV229" s="225"/>
      <c r="GW229" s="225"/>
      <c r="GX229" s="225"/>
      <c r="GY229" s="225"/>
      <c r="GZ229" s="225"/>
      <c r="HA229" s="225"/>
      <c r="HB229" s="225"/>
      <c r="HC229" s="225"/>
      <c r="HD229" s="225"/>
      <c r="HE229" s="225"/>
      <c r="HF229" s="225"/>
      <c r="HG229" s="225"/>
      <c r="HH229" s="225"/>
      <c r="HI229" s="225"/>
      <c r="HJ229" s="225"/>
      <c r="HK229" s="225"/>
      <c r="HL229" s="225"/>
      <c r="HM229" s="225"/>
      <c r="HN229" s="225"/>
      <c r="HO229" s="225"/>
      <c r="HP229" s="225"/>
      <c r="HQ229" s="225"/>
      <c r="HR229" s="225"/>
      <c r="HS229" s="225"/>
      <c r="HT229" s="225"/>
      <c r="HU229" s="225"/>
      <c r="HV229" s="225"/>
      <c r="HW229" s="225"/>
      <c r="HX229" s="225"/>
      <c r="HY229" s="225"/>
      <c r="HZ229" s="225"/>
      <c r="IA229" s="225"/>
      <c r="IB229" s="225"/>
      <c r="IC229" s="225"/>
      <c r="ID229" s="225"/>
      <c r="IE229" s="225"/>
      <c r="IF229" s="225"/>
      <c r="IG229" s="225"/>
      <c r="IH229" s="225"/>
      <c r="II229" s="225"/>
      <c r="IJ229" s="225"/>
      <c r="IK229" s="225"/>
      <c r="IL229" s="225"/>
      <c r="IM229" s="225"/>
      <c r="IN229" s="225"/>
      <c r="IO229" s="225"/>
      <c r="IP229" s="225"/>
      <c r="IQ229" s="225"/>
      <c r="IR229" s="225"/>
      <c r="IS229" s="225"/>
      <c r="IT229" s="225"/>
      <c r="IU229" s="225"/>
      <c r="IV229" s="225"/>
      <c r="IW229" s="225"/>
    </row>
    <row r="230" spans="3:257" x14ac:dyDescent="0.25">
      <c r="C230" s="305"/>
      <c r="F230" s="232"/>
      <c r="K230" s="225"/>
      <c r="L230" s="225"/>
    </row>
    <row r="231" spans="3:257" x14ac:dyDescent="0.25">
      <c r="C231" s="295"/>
      <c r="J231" s="225"/>
      <c r="K231" s="225"/>
      <c r="L231" s="225"/>
      <c r="N231" s="295"/>
    </row>
    <row r="232" spans="3:257" x14ac:dyDescent="0.25">
      <c r="C232" s="295"/>
      <c r="D232" s="225"/>
      <c r="E232" s="225"/>
      <c r="F232" s="225"/>
      <c r="G232" s="225"/>
      <c r="H232" s="225"/>
      <c r="I232" s="294"/>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225"/>
      <c r="AL232" s="225"/>
      <c r="AM232" s="225"/>
      <c r="AN232" s="225"/>
      <c r="AO232" s="225"/>
      <c r="AP232" s="225"/>
      <c r="AQ232" s="225"/>
      <c r="AR232" s="225"/>
      <c r="AS232" s="225"/>
      <c r="AT232" s="225"/>
      <c r="AU232" s="225"/>
      <c r="AV232" s="225"/>
      <c r="AW232" s="225"/>
      <c r="AX232" s="225"/>
      <c r="AY232" s="225"/>
      <c r="AZ232" s="225"/>
      <c r="BA232" s="225"/>
      <c r="BB232" s="225"/>
      <c r="BC232" s="225"/>
      <c r="BD232" s="225"/>
      <c r="BE232" s="225"/>
      <c r="BF232" s="225"/>
      <c r="BG232" s="225"/>
      <c r="BH232" s="225"/>
      <c r="BI232" s="225"/>
      <c r="BJ232" s="225"/>
      <c r="BK232" s="225"/>
      <c r="BL232" s="225"/>
      <c r="BM232" s="225"/>
      <c r="BN232" s="225"/>
      <c r="BO232" s="225"/>
      <c r="BP232" s="225"/>
      <c r="BQ232" s="225"/>
      <c r="BR232" s="225"/>
      <c r="BS232" s="225"/>
      <c r="BT232" s="225"/>
      <c r="BU232" s="225"/>
      <c r="BV232" s="225"/>
      <c r="BW232" s="225"/>
      <c r="BX232" s="225"/>
      <c r="BY232" s="225"/>
      <c r="BZ232" s="225"/>
      <c r="CA232" s="225"/>
      <c r="CB232" s="225"/>
      <c r="CC232" s="225"/>
      <c r="CD232" s="225"/>
      <c r="CE232" s="225"/>
      <c r="CF232" s="225"/>
      <c r="CG232" s="225"/>
      <c r="CH232" s="225"/>
      <c r="CI232" s="225"/>
      <c r="CJ232" s="225"/>
      <c r="CK232" s="225"/>
      <c r="CL232" s="225"/>
      <c r="CM232" s="225"/>
      <c r="CN232" s="225"/>
      <c r="CO232" s="225"/>
      <c r="CP232" s="225"/>
      <c r="CQ232" s="225"/>
      <c r="CR232" s="225"/>
      <c r="CS232" s="225"/>
      <c r="CT232" s="225"/>
      <c r="CU232" s="225"/>
      <c r="CV232" s="225"/>
      <c r="CW232" s="225"/>
      <c r="CX232" s="225"/>
      <c r="CY232" s="225"/>
      <c r="CZ232" s="225"/>
      <c r="DA232" s="225"/>
      <c r="DB232" s="225"/>
      <c r="DC232" s="225"/>
      <c r="DD232" s="225"/>
      <c r="DE232" s="225"/>
      <c r="DF232" s="225"/>
      <c r="DG232" s="225"/>
      <c r="DH232" s="225"/>
      <c r="DI232" s="225"/>
      <c r="DJ232" s="225"/>
      <c r="DK232" s="225"/>
      <c r="DL232" s="225"/>
      <c r="DM232" s="225"/>
      <c r="DN232" s="225"/>
      <c r="DO232" s="225"/>
      <c r="DP232" s="225"/>
      <c r="DQ232" s="225"/>
      <c r="DR232" s="225"/>
      <c r="DS232" s="225"/>
      <c r="DT232" s="225"/>
      <c r="DU232" s="225"/>
      <c r="DV232" s="225"/>
      <c r="DW232" s="225"/>
      <c r="DX232" s="225"/>
      <c r="DY232" s="225"/>
      <c r="DZ232" s="225"/>
      <c r="EA232" s="225"/>
      <c r="EB232" s="225"/>
      <c r="EC232" s="225"/>
      <c r="ED232" s="225"/>
      <c r="EE232" s="225"/>
      <c r="EF232" s="225"/>
      <c r="EG232" s="225"/>
      <c r="EH232" s="225"/>
      <c r="EI232" s="225"/>
      <c r="EJ232" s="225"/>
      <c r="EK232" s="225"/>
      <c r="EL232" s="225"/>
      <c r="EM232" s="225"/>
      <c r="EN232" s="225"/>
      <c r="EO232" s="225"/>
      <c r="EP232" s="225"/>
      <c r="EQ232" s="225"/>
      <c r="ER232" s="225"/>
      <c r="ES232" s="225"/>
      <c r="ET232" s="225"/>
      <c r="EU232" s="225"/>
      <c r="EV232" s="225"/>
      <c r="EW232" s="225"/>
      <c r="EX232" s="225"/>
      <c r="EY232" s="225"/>
      <c r="EZ232" s="225"/>
      <c r="FA232" s="225"/>
      <c r="FB232" s="225"/>
      <c r="FC232" s="225"/>
      <c r="FD232" s="225"/>
      <c r="FE232" s="225"/>
      <c r="FF232" s="225"/>
      <c r="FG232" s="225"/>
      <c r="FH232" s="225"/>
      <c r="FI232" s="225"/>
      <c r="FJ232" s="225"/>
      <c r="FK232" s="225"/>
      <c r="FL232" s="225"/>
      <c r="FM232" s="225"/>
      <c r="FN232" s="225"/>
      <c r="FO232" s="225"/>
      <c r="FP232" s="225"/>
      <c r="FQ232" s="225"/>
      <c r="FR232" s="225"/>
      <c r="FS232" s="225"/>
      <c r="FT232" s="225"/>
      <c r="FU232" s="225"/>
      <c r="FV232" s="225"/>
      <c r="FW232" s="225"/>
      <c r="FX232" s="225"/>
      <c r="FY232" s="225"/>
      <c r="FZ232" s="225"/>
      <c r="GA232" s="225"/>
      <c r="GB232" s="225"/>
      <c r="GC232" s="225"/>
      <c r="GD232" s="225"/>
      <c r="GE232" s="225"/>
      <c r="GF232" s="225"/>
      <c r="GG232" s="225"/>
      <c r="GH232" s="225"/>
      <c r="GI232" s="225"/>
      <c r="GJ232" s="225"/>
      <c r="GK232" s="225"/>
      <c r="GL232" s="225"/>
      <c r="GM232" s="225"/>
      <c r="GN232" s="225"/>
      <c r="GO232" s="225"/>
      <c r="GP232" s="225"/>
      <c r="GQ232" s="225"/>
      <c r="GR232" s="225"/>
      <c r="GS232" s="225"/>
      <c r="GT232" s="225"/>
      <c r="GU232" s="225"/>
      <c r="GV232" s="225"/>
      <c r="GW232" s="225"/>
      <c r="GX232" s="225"/>
      <c r="GY232" s="225"/>
      <c r="GZ232" s="225"/>
      <c r="HA232" s="225"/>
      <c r="HB232" s="225"/>
      <c r="HC232" s="225"/>
      <c r="HD232" s="225"/>
      <c r="HE232" s="225"/>
      <c r="HF232" s="225"/>
      <c r="HG232" s="225"/>
      <c r="HH232" s="225"/>
      <c r="HI232" s="225"/>
      <c r="HJ232" s="225"/>
      <c r="HK232" s="225"/>
      <c r="HL232" s="225"/>
      <c r="HM232" s="225"/>
      <c r="HN232" s="225"/>
      <c r="HO232" s="225"/>
      <c r="HP232" s="225"/>
      <c r="HQ232" s="225"/>
      <c r="HR232" s="225"/>
      <c r="HS232" s="225"/>
      <c r="HT232" s="225"/>
      <c r="HU232" s="225"/>
      <c r="HV232" s="225"/>
      <c r="HW232" s="225"/>
      <c r="HX232" s="225"/>
      <c r="HY232" s="225"/>
      <c r="HZ232" s="225"/>
      <c r="IA232" s="225"/>
      <c r="IB232" s="225"/>
      <c r="IC232" s="225"/>
      <c r="ID232" s="225"/>
      <c r="IE232" s="225"/>
      <c r="IF232" s="225"/>
      <c r="IG232" s="225"/>
      <c r="IH232" s="225"/>
      <c r="II232" s="225"/>
      <c r="IJ232" s="225"/>
      <c r="IK232" s="225"/>
      <c r="IL232" s="225"/>
      <c r="IM232" s="225"/>
      <c r="IN232" s="225"/>
      <c r="IO232" s="225"/>
      <c r="IP232" s="225"/>
      <c r="IQ232" s="225"/>
      <c r="IR232" s="225"/>
      <c r="IS232" s="225"/>
      <c r="IT232" s="225"/>
      <c r="IU232" s="225"/>
      <c r="IV232" s="225"/>
      <c r="IW232" s="225"/>
    </row>
    <row r="233" spans="3:257" x14ac:dyDescent="0.25">
      <c r="C233" s="295"/>
      <c r="D233" s="225"/>
      <c r="E233" s="225"/>
      <c r="F233" s="225"/>
      <c r="G233" s="225"/>
      <c r="H233" s="225"/>
      <c r="I233" s="294"/>
      <c r="K233" s="225"/>
      <c r="L233" s="225"/>
    </row>
    <row r="235" spans="3:257" x14ac:dyDescent="0.25">
      <c r="C235" s="296"/>
      <c r="D235" s="296"/>
      <c r="E235" s="296"/>
      <c r="F235" s="296"/>
      <c r="G235" s="296"/>
      <c r="H235" s="296"/>
      <c r="I235" s="296"/>
    </row>
    <row r="236" spans="3:257" x14ac:dyDescent="0.25">
      <c r="C236" s="246"/>
      <c r="D236" s="246"/>
      <c r="E236" s="246"/>
      <c r="F236" s="246"/>
      <c r="G236" s="246"/>
      <c r="H236" s="246"/>
      <c r="I236" s="246"/>
    </row>
    <row r="237" spans="3:257" x14ac:dyDescent="0.25">
      <c r="C237" s="246"/>
      <c r="D237" s="246"/>
      <c r="E237" s="246"/>
      <c r="F237" s="246"/>
      <c r="G237" s="246"/>
      <c r="H237" s="246"/>
      <c r="I237" s="246"/>
    </row>
    <row r="238" spans="3:257" x14ac:dyDescent="0.25">
      <c r="C238" s="225"/>
      <c r="M238" s="294"/>
    </row>
    <row r="239" spans="3:257" x14ac:dyDescent="0.25">
      <c r="C239" s="298"/>
      <c r="D239" s="295"/>
      <c r="E239" s="295"/>
      <c r="G239" s="295"/>
      <c r="H239" s="295"/>
      <c r="I239" s="299"/>
    </row>
    <row r="240" spans="3:257" x14ac:dyDescent="0.25">
      <c r="C240" s="300"/>
      <c r="D240" s="301"/>
      <c r="E240" s="301"/>
      <c r="F240" s="301"/>
      <c r="G240" s="301"/>
      <c r="H240" s="301"/>
      <c r="I240" s="302"/>
    </row>
    <row r="241" spans="3:257" x14ac:dyDescent="0.25">
      <c r="C241" s="305"/>
      <c r="D241" s="232"/>
      <c r="E241" s="232"/>
      <c r="F241" s="303"/>
      <c r="G241" s="304"/>
      <c r="H241" s="304"/>
      <c r="I241" s="232"/>
      <c r="J241" s="225"/>
    </row>
    <row r="242" spans="3:257" x14ac:dyDescent="0.25">
      <c r="C242" s="225"/>
      <c r="D242" s="232"/>
      <c r="E242" s="232"/>
      <c r="F242" s="303"/>
      <c r="G242" s="304"/>
      <c r="H242" s="304"/>
      <c r="I242" s="232"/>
      <c r="J242" s="225"/>
      <c r="M242" s="225"/>
      <c r="N242" s="225"/>
      <c r="O242" s="225"/>
      <c r="P242" s="225"/>
      <c r="Q242" s="225"/>
      <c r="R242" s="225"/>
      <c r="S242" s="225"/>
      <c r="T242" s="225"/>
      <c r="U242" s="225"/>
      <c r="V242" s="225"/>
      <c r="W242" s="225"/>
      <c r="X242" s="225"/>
      <c r="Y242" s="225"/>
      <c r="Z242" s="225"/>
      <c r="AA242" s="225"/>
      <c r="AB242" s="225"/>
      <c r="AC242" s="225"/>
      <c r="AD242" s="225"/>
      <c r="AE242" s="225"/>
      <c r="AF242" s="225"/>
      <c r="AG242" s="225"/>
      <c r="AH242" s="225"/>
      <c r="AI242" s="225"/>
      <c r="AJ242" s="225"/>
      <c r="AK242" s="225"/>
      <c r="AL242" s="225"/>
      <c r="AM242" s="225"/>
      <c r="AN242" s="225"/>
      <c r="AO242" s="225"/>
      <c r="AP242" s="225"/>
      <c r="AQ242" s="225"/>
      <c r="AR242" s="225"/>
      <c r="AS242" s="225"/>
      <c r="AT242" s="225"/>
      <c r="AU242" s="225"/>
      <c r="AV242" s="225"/>
      <c r="AW242" s="225"/>
      <c r="AX242" s="225"/>
      <c r="AY242" s="225"/>
      <c r="AZ242" s="225"/>
      <c r="BA242" s="225"/>
      <c r="BB242" s="225"/>
      <c r="BC242" s="225"/>
      <c r="BD242" s="225"/>
      <c r="BE242" s="225"/>
      <c r="BF242" s="225"/>
      <c r="BG242" s="225"/>
      <c r="BH242" s="225"/>
      <c r="BI242" s="225"/>
      <c r="BJ242" s="225"/>
      <c r="BK242" s="225"/>
      <c r="BL242" s="225"/>
      <c r="BM242" s="225"/>
      <c r="BN242" s="225"/>
      <c r="BO242" s="225"/>
      <c r="BP242" s="225"/>
      <c r="BQ242" s="225"/>
      <c r="BR242" s="225"/>
      <c r="BS242" s="225"/>
      <c r="BT242" s="225"/>
      <c r="BU242" s="225"/>
      <c r="BV242" s="225"/>
      <c r="BW242" s="225"/>
      <c r="BX242" s="225"/>
      <c r="BY242" s="225"/>
      <c r="BZ242" s="225"/>
      <c r="CA242" s="225"/>
      <c r="CB242" s="225"/>
      <c r="CC242" s="225"/>
      <c r="CD242" s="225"/>
      <c r="CE242" s="225"/>
      <c r="CF242" s="225"/>
      <c r="CG242" s="225"/>
      <c r="CH242" s="225"/>
      <c r="CI242" s="225"/>
      <c r="CJ242" s="225"/>
      <c r="CK242" s="225"/>
      <c r="CL242" s="225"/>
      <c r="CM242" s="225"/>
      <c r="CN242" s="225"/>
      <c r="CO242" s="225"/>
      <c r="CP242" s="225"/>
      <c r="CQ242" s="225"/>
      <c r="CR242" s="225"/>
      <c r="CS242" s="225"/>
      <c r="CT242" s="225"/>
      <c r="CU242" s="225"/>
      <c r="CV242" s="225"/>
      <c r="CW242" s="225"/>
      <c r="CX242" s="225"/>
      <c r="CY242" s="225"/>
      <c r="CZ242" s="225"/>
      <c r="DA242" s="225"/>
      <c r="DB242" s="225"/>
      <c r="DC242" s="225"/>
      <c r="DD242" s="225"/>
      <c r="DE242" s="225"/>
      <c r="DF242" s="225"/>
      <c r="DG242" s="225"/>
      <c r="DH242" s="225"/>
      <c r="DI242" s="225"/>
      <c r="DJ242" s="225"/>
      <c r="DK242" s="225"/>
      <c r="DL242" s="225"/>
      <c r="DM242" s="225"/>
      <c r="DN242" s="225"/>
      <c r="DO242" s="225"/>
      <c r="DP242" s="225"/>
      <c r="DQ242" s="225"/>
      <c r="DR242" s="225"/>
      <c r="DS242" s="225"/>
      <c r="DT242" s="225"/>
      <c r="DU242" s="225"/>
      <c r="DV242" s="225"/>
      <c r="DW242" s="225"/>
      <c r="DX242" s="225"/>
      <c r="DY242" s="225"/>
      <c r="DZ242" s="225"/>
      <c r="EA242" s="225"/>
      <c r="EB242" s="225"/>
      <c r="EC242" s="225"/>
      <c r="ED242" s="225"/>
      <c r="EE242" s="225"/>
      <c r="EF242" s="225"/>
      <c r="EG242" s="225"/>
      <c r="EH242" s="225"/>
      <c r="EI242" s="225"/>
      <c r="EJ242" s="225"/>
      <c r="EK242" s="225"/>
      <c r="EL242" s="225"/>
      <c r="EM242" s="225"/>
      <c r="EN242" s="225"/>
      <c r="EO242" s="225"/>
      <c r="EP242" s="225"/>
      <c r="EQ242" s="225"/>
      <c r="ER242" s="225"/>
      <c r="ES242" s="225"/>
      <c r="ET242" s="225"/>
      <c r="EU242" s="225"/>
      <c r="EV242" s="225"/>
      <c r="EW242" s="225"/>
      <c r="EX242" s="225"/>
      <c r="EY242" s="225"/>
      <c r="EZ242" s="225"/>
      <c r="FA242" s="225"/>
      <c r="FB242" s="225"/>
      <c r="FC242" s="225"/>
      <c r="FD242" s="225"/>
      <c r="FE242" s="225"/>
      <c r="FF242" s="225"/>
      <c r="FG242" s="225"/>
      <c r="FH242" s="225"/>
      <c r="FI242" s="225"/>
      <c r="FJ242" s="225"/>
      <c r="FK242" s="225"/>
      <c r="FL242" s="225"/>
      <c r="FM242" s="225"/>
      <c r="FN242" s="225"/>
      <c r="FO242" s="225"/>
      <c r="FP242" s="225"/>
      <c r="FQ242" s="225"/>
      <c r="FR242" s="225"/>
      <c r="FS242" s="225"/>
      <c r="FT242" s="225"/>
      <c r="FU242" s="225"/>
      <c r="FV242" s="225"/>
      <c r="FW242" s="225"/>
      <c r="FX242" s="225"/>
      <c r="FY242" s="225"/>
      <c r="FZ242" s="225"/>
      <c r="GA242" s="225"/>
      <c r="GB242" s="225"/>
      <c r="GC242" s="225"/>
      <c r="GD242" s="225"/>
      <c r="GE242" s="225"/>
      <c r="GF242" s="225"/>
      <c r="GG242" s="225"/>
      <c r="GH242" s="225"/>
      <c r="GI242" s="225"/>
      <c r="GJ242" s="225"/>
      <c r="GK242" s="225"/>
      <c r="GL242" s="225"/>
      <c r="GM242" s="225"/>
      <c r="GN242" s="225"/>
      <c r="GO242" s="225"/>
      <c r="GP242" s="225"/>
      <c r="GQ242" s="225"/>
      <c r="GR242" s="225"/>
      <c r="GS242" s="225"/>
      <c r="GT242" s="225"/>
      <c r="GU242" s="225"/>
      <c r="GV242" s="225"/>
      <c r="GW242" s="225"/>
      <c r="GX242" s="225"/>
      <c r="GY242" s="225"/>
      <c r="GZ242" s="225"/>
      <c r="HA242" s="225"/>
      <c r="HB242" s="225"/>
      <c r="HC242" s="225"/>
      <c r="HD242" s="225"/>
      <c r="HE242" s="225"/>
      <c r="HF242" s="225"/>
      <c r="HG242" s="225"/>
      <c r="HH242" s="225"/>
      <c r="HI242" s="225"/>
      <c r="HJ242" s="225"/>
      <c r="HK242" s="225"/>
      <c r="HL242" s="225"/>
      <c r="HM242" s="225"/>
      <c r="HN242" s="225"/>
      <c r="HO242" s="225"/>
      <c r="HP242" s="225"/>
      <c r="HQ242" s="225"/>
      <c r="HR242" s="225"/>
      <c r="HS242" s="225"/>
      <c r="HT242" s="225"/>
      <c r="HU242" s="225"/>
      <c r="HV242" s="225"/>
      <c r="HW242" s="225"/>
      <c r="HX242" s="225"/>
      <c r="HY242" s="225"/>
      <c r="HZ242" s="225"/>
      <c r="IA242" s="225"/>
      <c r="IB242" s="225"/>
      <c r="IC242" s="225"/>
      <c r="ID242" s="225"/>
      <c r="IE242" s="225"/>
      <c r="IF242" s="225"/>
      <c r="IG242" s="225"/>
      <c r="IH242" s="225"/>
      <c r="II242" s="225"/>
      <c r="IJ242" s="225"/>
      <c r="IK242" s="225"/>
      <c r="IL242" s="225"/>
      <c r="IM242" s="225"/>
      <c r="IN242" s="225"/>
      <c r="IO242" s="225"/>
      <c r="IP242" s="225"/>
      <c r="IQ242" s="225"/>
      <c r="IR242" s="225"/>
      <c r="IS242" s="225"/>
      <c r="IT242" s="225"/>
      <c r="IU242" s="225"/>
      <c r="IV242" s="225"/>
      <c r="IW242" s="225"/>
    </row>
    <row r="243" spans="3:257" x14ac:dyDescent="0.25">
      <c r="C243" s="225"/>
      <c r="D243" s="232"/>
      <c r="E243" s="232"/>
      <c r="F243" s="303"/>
      <c r="G243" s="304"/>
      <c r="H243" s="304"/>
      <c r="I243" s="232"/>
      <c r="J243" s="225"/>
      <c r="M243" s="225"/>
      <c r="N243" s="225"/>
      <c r="O243" s="225"/>
      <c r="P243" s="225"/>
      <c r="Q243" s="225"/>
      <c r="R243" s="225"/>
      <c r="S243" s="225"/>
      <c r="T243" s="225"/>
      <c r="U243" s="225"/>
      <c r="V243" s="225"/>
      <c r="W243" s="225"/>
      <c r="X243" s="225"/>
      <c r="Y243" s="225"/>
      <c r="Z243" s="225"/>
      <c r="AA243" s="225"/>
      <c r="AB243" s="225"/>
      <c r="AC243" s="225"/>
      <c r="AD243" s="225"/>
      <c r="AE243" s="225"/>
      <c r="AF243" s="225"/>
      <c r="AG243" s="225"/>
      <c r="AH243" s="225"/>
      <c r="AI243" s="225"/>
      <c r="AJ243" s="225"/>
      <c r="AK243" s="225"/>
      <c r="AL243" s="225"/>
      <c r="AM243" s="225"/>
      <c r="AN243" s="225"/>
      <c r="AO243" s="225"/>
      <c r="AP243" s="225"/>
      <c r="AQ243" s="225"/>
      <c r="AR243" s="225"/>
      <c r="AS243" s="225"/>
      <c r="AT243" s="225"/>
      <c r="AU243" s="225"/>
      <c r="AV243" s="225"/>
      <c r="AW243" s="225"/>
      <c r="AX243" s="225"/>
      <c r="AY243" s="225"/>
      <c r="AZ243" s="225"/>
      <c r="BA243" s="225"/>
      <c r="BB243" s="225"/>
      <c r="BC243" s="225"/>
      <c r="BD243" s="225"/>
      <c r="BE243" s="225"/>
      <c r="BF243" s="225"/>
      <c r="BG243" s="225"/>
      <c r="BH243" s="225"/>
      <c r="BI243" s="225"/>
      <c r="BJ243" s="225"/>
      <c r="BK243" s="225"/>
      <c r="BL243" s="225"/>
      <c r="BM243" s="225"/>
      <c r="BN243" s="225"/>
      <c r="BO243" s="225"/>
      <c r="BP243" s="225"/>
      <c r="BQ243" s="225"/>
      <c r="BR243" s="225"/>
      <c r="BS243" s="225"/>
      <c r="BT243" s="225"/>
      <c r="BU243" s="225"/>
      <c r="BV243" s="225"/>
      <c r="BW243" s="225"/>
      <c r="BX243" s="225"/>
      <c r="BY243" s="225"/>
      <c r="BZ243" s="225"/>
      <c r="CA243" s="225"/>
      <c r="CB243" s="225"/>
      <c r="CC243" s="225"/>
      <c r="CD243" s="225"/>
      <c r="CE243" s="225"/>
      <c r="CF243" s="225"/>
      <c r="CG243" s="225"/>
      <c r="CH243" s="225"/>
      <c r="CI243" s="225"/>
      <c r="CJ243" s="225"/>
      <c r="CK243" s="225"/>
      <c r="CL243" s="225"/>
      <c r="CM243" s="225"/>
      <c r="CN243" s="225"/>
      <c r="CO243" s="225"/>
      <c r="CP243" s="225"/>
      <c r="CQ243" s="225"/>
      <c r="CR243" s="225"/>
      <c r="CS243" s="225"/>
      <c r="CT243" s="225"/>
      <c r="CU243" s="225"/>
      <c r="CV243" s="225"/>
      <c r="CW243" s="225"/>
      <c r="CX243" s="225"/>
      <c r="CY243" s="225"/>
      <c r="CZ243" s="225"/>
      <c r="DA243" s="225"/>
      <c r="DB243" s="225"/>
      <c r="DC243" s="225"/>
      <c r="DD243" s="225"/>
      <c r="DE243" s="225"/>
      <c r="DF243" s="225"/>
      <c r="DG243" s="225"/>
      <c r="DH243" s="225"/>
      <c r="DI243" s="225"/>
      <c r="DJ243" s="225"/>
      <c r="DK243" s="225"/>
      <c r="DL243" s="225"/>
      <c r="DM243" s="225"/>
      <c r="DN243" s="225"/>
      <c r="DO243" s="225"/>
      <c r="DP243" s="225"/>
      <c r="DQ243" s="225"/>
      <c r="DR243" s="225"/>
      <c r="DS243" s="225"/>
      <c r="DT243" s="225"/>
      <c r="DU243" s="225"/>
      <c r="DV243" s="225"/>
      <c r="DW243" s="225"/>
      <c r="DX243" s="225"/>
      <c r="DY243" s="225"/>
      <c r="DZ243" s="225"/>
      <c r="EA243" s="225"/>
      <c r="EB243" s="225"/>
      <c r="EC243" s="225"/>
      <c r="ED243" s="225"/>
      <c r="EE243" s="225"/>
      <c r="EF243" s="225"/>
      <c r="EG243" s="225"/>
      <c r="EH243" s="225"/>
      <c r="EI243" s="225"/>
      <c r="EJ243" s="225"/>
      <c r="EK243" s="225"/>
      <c r="EL243" s="225"/>
      <c r="EM243" s="225"/>
      <c r="EN243" s="225"/>
      <c r="EO243" s="225"/>
      <c r="EP243" s="225"/>
      <c r="EQ243" s="225"/>
      <c r="ER243" s="225"/>
      <c r="ES243" s="225"/>
      <c r="ET243" s="225"/>
      <c r="EU243" s="225"/>
      <c r="EV243" s="225"/>
      <c r="EW243" s="225"/>
      <c r="EX243" s="225"/>
      <c r="EY243" s="225"/>
      <c r="EZ243" s="225"/>
      <c r="FA243" s="225"/>
      <c r="FB243" s="225"/>
      <c r="FC243" s="225"/>
      <c r="FD243" s="225"/>
      <c r="FE243" s="225"/>
      <c r="FF243" s="225"/>
      <c r="FG243" s="225"/>
      <c r="FH243" s="225"/>
      <c r="FI243" s="225"/>
      <c r="FJ243" s="225"/>
      <c r="FK243" s="225"/>
      <c r="FL243" s="225"/>
      <c r="FM243" s="225"/>
      <c r="FN243" s="225"/>
      <c r="FO243" s="225"/>
      <c r="FP243" s="225"/>
      <c r="FQ243" s="225"/>
      <c r="FR243" s="225"/>
      <c r="FS243" s="225"/>
      <c r="FT243" s="225"/>
      <c r="FU243" s="225"/>
      <c r="FV243" s="225"/>
      <c r="FW243" s="225"/>
      <c r="FX243" s="225"/>
      <c r="FY243" s="225"/>
      <c r="FZ243" s="225"/>
      <c r="GA243" s="225"/>
      <c r="GB243" s="225"/>
      <c r="GC243" s="225"/>
      <c r="GD243" s="225"/>
      <c r="GE243" s="225"/>
      <c r="GF243" s="225"/>
      <c r="GG243" s="225"/>
      <c r="GH243" s="225"/>
      <c r="GI243" s="225"/>
      <c r="GJ243" s="225"/>
      <c r="GK243" s="225"/>
      <c r="GL243" s="225"/>
      <c r="GM243" s="225"/>
      <c r="GN243" s="225"/>
      <c r="GO243" s="225"/>
      <c r="GP243" s="225"/>
      <c r="GQ243" s="225"/>
      <c r="GR243" s="225"/>
      <c r="GS243" s="225"/>
      <c r="GT243" s="225"/>
      <c r="GU243" s="225"/>
      <c r="GV243" s="225"/>
      <c r="GW243" s="225"/>
      <c r="GX243" s="225"/>
      <c r="GY243" s="225"/>
      <c r="GZ243" s="225"/>
      <c r="HA243" s="225"/>
      <c r="HB243" s="225"/>
      <c r="HC243" s="225"/>
      <c r="HD243" s="225"/>
      <c r="HE243" s="225"/>
      <c r="HF243" s="225"/>
      <c r="HG243" s="225"/>
      <c r="HH243" s="225"/>
      <c r="HI243" s="225"/>
      <c r="HJ243" s="225"/>
      <c r="HK243" s="225"/>
      <c r="HL243" s="225"/>
      <c r="HM243" s="225"/>
      <c r="HN243" s="225"/>
      <c r="HO243" s="225"/>
      <c r="HP243" s="225"/>
      <c r="HQ243" s="225"/>
      <c r="HR243" s="225"/>
      <c r="HS243" s="225"/>
      <c r="HT243" s="225"/>
      <c r="HU243" s="225"/>
      <c r="HV243" s="225"/>
      <c r="HW243" s="225"/>
      <c r="HX243" s="225"/>
      <c r="HY243" s="225"/>
      <c r="HZ243" s="225"/>
      <c r="IA243" s="225"/>
      <c r="IB243" s="225"/>
      <c r="IC243" s="225"/>
      <c r="ID243" s="225"/>
      <c r="IE243" s="225"/>
      <c r="IF243" s="225"/>
      <c r="IG243" s="225"/>
      <c r="IH243" s="225"/>
      <c r="II243" s="225"/>
      <c r="IJ243" s="225"/>
      <c r="IK243" s="225"/>
      <c r="IL243" s="225"/>
      <c r="IM243" s="225"/>
      <c r="IN243" s="225"/>
      <c r="IO243" s="225"/>
      <c r="IP243" s="225"/>
      <c r="IQ243" s="225"/>
      <c r="IR243" s="225"/>
      <c r="IS243" s="225"/>
      <c r="IT243" s="225"/>
      <c r="IU243" s="225"/>
      <c r="IV243" s="225"/>
      <c r="IW243" s="225"/>
    </row>
    <row r="244" spans="3:257" x14ac:dyDescent="0.25">
      <c r="C244" s="295"/>
      <c r="M244" s="225"/>
      <c r="N244" s="225"/>
      <c r="O244" s="225"/>
      <c r="P244" s="225"/>
      <c r="Q244" s="225"/>
      <c r="R244" s="225"/>
      <c r="S244" s="225"/>
      <c r="T244" s="225"/>
      <c r="U244" s="225"/>
      <c r="V244" s="225"/>
      <c r="W244" s="225"/>
      <c r="X244" s="225"/>
      <c r="Y244" s="225"/>
      <c r="Z244" s="225"/>
      <c r="AA244" s="225"/>
      <c r="AB244" s="225"/>
      <c r="AC244" s="225"/>
      <c r="AD244" s="225"/>
      <c r="AE244" s="225"/>
      <c r="AF244" s="225"/>
      <c r="AG244" s="225"/>
      <c r="AH244" s="225"/>
      <c r="AI244" s="225"/>
      <c r="AJ244" s="225"/>
      <c r="AK244" s="225"/>
      <c r="AL244" s="225"/>
      <c r="AM244" s="225"/>
      <c r="AN244" s="225"/>
      <c r="AO244" s="225"/>
      <c r="AP244" s="225"/>
      <c r="AQ244" s="225"/>
      <c r="AR244" s="225"/>
      <c r="AS244" s="225"/>
      <c r="AT244" s="225"/>
      <c r="AU244" s="225"/>
      <c r="AV244" s="225"/>
      <c r="AW244" s="225"/>
      <c r="AX244" s="225"/>
      <c r="AY244" s="225"/>
      <c r="AZ244" s="225"/>
      <c r="BA244" s="225"/>
      <c r="BB244" s="225"/>
      <c r="BC244" s="225"/>
      <c r="BD244" s="225"/>
      <c r="BE244" s="225"/>
      <c r="BF244" s="225"/>
      <c r="BG244" s="225"/>
      <c r="BH244" s="225"/>
      <c r="BI244" s="225"/>
      <c r="BJ244" s="225"/>
      <c r="BK244" s="225"/>
      <c r="BL244" s="225"/>
      <c r="BM244" s="225"/>
      <c r="BN244" s="225"/>
      <c r="BO244" s="225"/>
      <c r="BP244" s="225"/>
      <c r="BQ244" s="225"/>
      <c r="BR244" s="225"/>
      <c r="BS244" s="225"/>
      <c r="BT244" s="225"/>
      <c r="BU244" s="225"/>
      <c r="BV244" s="225"/>
      <c r="BW244" s="225"/>
      <c r="BX244" s="225"/>
      <c r="BY244" s="225"/>
      <c r="BZ244" s="225"/>
      <c r="CA244" s="225"/>
      <c r="CB244" s="225"/>
      <c r="CC244" s="225"/>
      <c r="CD244" s="225"/>
      <c r="CE244" s="225"/>
      <c r="CF244" s="225"/>
      <c r="CG244" s="225"/>
      <c r="CH244" s="225"/>
      <c r="CI244" s="225"/>
      <c r="CJ244" s="225"/>
      <c r="CK244" s="225"/>
      <c r="CL244" s="225"/>
      <c r="CM244" s="225"/>
      <c r="CN244" s="225"/>
      <c r="CO244" s="225"/>
      <c r="CP244" s="225"/>
      <c r="CQ244" s="225"/>
      <c r="CR244" s="225"/>
      <c r="CS244" s="225"/>
      <c r="CT244" s="225"/>
      <c r="CU244" s="225"/>
      <c r="CV244" s="225"/>
      <c r="CW244" s="225"/>
      <c r="CX244" s="225"/>
      <c r="CY244" s="225"/>
      <c r="CZ244" s="225"/>
      <c r="DA244" s="225"/>
      <c r="DB244" s="225"/>
      <c r="DC244" s="225"/>
      <c r="DD244" s="225"/>
      <c r="DE244" s="225"/>
      <c r="DF244" s="225"/>
      <c r="DG244" s="225"/>
      <c r="DH244" s="225"/>
      <c r="DI244" s="225"/>
      <c r="DJ244" s="225"/>
      <c r="DK244" s="225"/>
      <c r="DL244" s="225"/>
      <c r="DM244" s="225"/>
      <c r="DN244" s="225"/>
      <c r="DO244" s="225"/>
      <c r="DP244" s="225"/>
      <c r="DQ244" s="225"/>
      <c r="DR244" s="225"/>
      <c r="DS244" s="225"/>
      <c r="DT244" s="225"/>
      <c r="DU244" s="225"/>
      <c r="DV244" s="225"/>
      <c r="DW244" s="225"/>
      <c r="DX244" s="225"/>
      <c r="DY244" s="225"/>
      <c r="DZ244" s="225"/>
      <c r="EA244" s="225"/>
      <c r="EB244" s="225"/>
      <c r="EC244" s="225"/>
      <c r="ED244" s="225"/>
      <c r="EE244" s="225"/>
      <c r="EF244" s="225"/>
      <c r="EG244" s="225"/>
      <c r="EH244" s="225"/>
      <c r="EI244" s="225"/>
      <c r="EJ244" s="225"/>
      <c r="EK244" s="225"/>
      <c r="EL244" s="225"/>
      <c r="EM244" s="225"/>
      <c r="EN244" s="225"/>
      <c r="EO244" s="225"/>
      <c r="EP244" s="225"/>
      <c r="EQ244" s="225"/>
      <c r="ER244" s="225"/>
      <c r="ES244" s="225"/>
      <c r="ET244" s="225"/>
      <c r="EU244" s="225"/>
      <c r="EV244" s="225"/>
      <c r="EW244" s="225"/>
      <c r="EX244" s="225"/>
      <c r="EY244" s="225"/>
      <c r="EZ244" s="225"/>
      <c r="FA244" s="225"/>
      <c r="FB244" s="225"/>
      <c r="FC244" s="225"/>
      <c r="FD244" s="225"/>
      <c r="FE244" s="225"/>
      <c r="FF244" s="225"/>
      <c r="FG244" s="225"/>
      <c r="FH244" s="225"/>
      <c r="FI244" s="225"/>
      <c r="FJ244" s="225"/>
      <c r="FK244" s="225"/>
      <c r="FL244" s="225"/>
      <c r="FM244" s="225"/>
      <c r="FN244" s="225"/>
      <c r="FO244" s="225"/>
      <c r="FP244" s="225"/>
      <c r="FQ244" s="225"/>
      <c r="FR244" s="225"/>
      <c r="FS244" s="225"/>
      <c r="FT244" s="225"/>
      <c r="FU244" s="225"/>
      <c r="FV244" s="225"/>
      <c r="FW244" s="225"/>
      <c r="FX244" s="225"/>
      <c r="FY244" s="225"/>
      <c r="FZ244" s="225"/>
      <c r="GA244" s="225"/>
      <c r="GB244" s="225"/>
      <c r="GC244" s="225"/>
      <c r="GD244" s="225"/>
      <c r="GE244" s="225"/>
      <c r="GF244" s="225"/>
      <c r="GG244" s="225"/>
      <c r="GH244" s="225"/>
      <c r="GI244" s="225"/>
      <c r="GJ244" s="225"/>
      <c r="GK244" s="225"/>
      <c r="GL244" s="225"/>
      <c r="GM244" s="225"/>
      <c r="GN244" s="225"/>
      <c r="GO244" s="225"/>
      <c r="GP244" s="225"/>
      <c r="GQ244" s="225"/>
      <c r="GR244" s="225"/>
      <c r="GS244" s="225"/>
      <c r="GT244" s="225"/>
      <c r="GU244" s="225"/>
      <c r="GV244" s="225"/>
      <c r="GW244" s="225"/>
      <c r="GX244" s="225"/>
      <c r="GY244" s="225"/>
      <c r="GZ244" s="225"/>
      <c r="HA244" s="225"/>
      <c r="HB244" s="225"/>
      <c r="HC244" s="225"/>
      <c r="HD244" s="225"/>
      <c r="HE244" s="225"/>
      <c r="HF244" s="225"/>
      <c r="HG244" s="225"/>
      <c r="HH244" s="225"/>
      <c r="HI244" s="225"/>
      <c r="HJ244" s="225"/>
      <c r="HK244" s="225"/>
      <c r="HL244" s="225"/>
      <c r="HM244" s="225"/>
      <c r="HN244" s="225"/>
      <c r="HO244" s="225"/>
      <c r="HP244" s="225"/>
      <c r="HQ244" s="225"/>
      <c r="HR244" s="225"/>
      <c r="HS244" s="225"/>
      <c r="HT244" s="225"/>
      <c r="HU244" s="225"/>
      <c r="HV244" s="225"/>
      <c r="HW244" s="225"/>
      <c r="HX244" s="225"/>
      <c r="HY244" s="225"/>
      <c r="HZ244" s="225"/>
      <c r="IA244" s="225"/>
      <c r="IB244" s="225"/>
      <c r="IC244" s="225"/>
      <c r="ID244" s="225"/>
      <c r="IE244" s="225"/>
      <c r="IF244" s="225"/>
      <c r="IG244" s="225"/>
      <c r="IH244" s="225"/>
      <c r="II244" s="225"/>
      <c r="IJ244" s="225"/>
      <c r="IK244" s="225"/>
      <c r="IL244" s="225"/>
      <c r="IM244" s="225"/>
      <c r="IN244" s="225"/>
      <c r="IO244" s="225"/>
      <c r="IP244" s="225"/>
      <c r="IQ244" s="225"/>
      <c r="IR244" s="225"/>
      <c r="IS244" s="225"/>
      <c r="IT244" s="225"/>
      <c r="IU244" s="225"/>
      <c r="IV244" s="225"/>
      <c r="IW244" s="225"/>
    </row>
    <row r="245" spans="3:257" x14ac:dyDescent="0.25">
      <c r="C245" s="295"/>
      <c r="D245" s="225"/>
      <c r="E245" s="225"/>
      <c r="F245" s="225"/>
      <c r="G245" s="225"/>
      <c r="H245" s="225"/>
      <c r="I245" s="294"/>
      <c r="J245" s="225"/>
      <c r="N245" s="295"/>
    </row>
    <row r="246" spans="3:257" x14ac:dyDescent="0.25">
      <c r="C246" s="295"/>
      <c r="D246" s="225"/>
      <c r="E246" s="225"/>
      <c r="F246" s="225"/>
      <c r="G246" s="225"/>
      <c r="H246" s="225"/>
      <c r="I246" s="294"/>
      <c r="M246" s="225"/>
      <c r="N246" s="225"/>
      <c r="O246" s="225"/>
      <c r="P246" s="225"/>
      <c r="Q246" s="225"/>
      <c r="R246" s="225"/>
      <c r="S246" s="225"/>
      <c r="T246" s="225"/>
      <c r="U246" s="225"/>
      <c r="V246" s="225"/>
      <c r="W246" s="225"/>
      <c r="X246" s="225"/>
      <c r="Y246" s="225"/>
      <c r="Z246" s="225"/>
      <c r="AA246" s="225"/>
      <c r="AB246" s="225"/>
      <c r="AC246" s="225"/>
      <c r="AD246" s="225"/>
      <c r="AE246" s="225"/>
      <c r="AF246" s="225"/>
      <c r="AG246" s="225"/>
      <c r="AH246" s="225"/>
      <c r="AI246" s="225"/>
      <c r="AJ246" s="225"/>
      <c r="AK246" s="225"/>
      <c r="AL246" s="225"/>
      <c r="AM246" s="225"/>
      <c r="AN246" s="225"/>
      <c r="AO246" s="225"/>
      <c r="AP246" s="225"/>
      <c r="AQ246" s="225"/>
      <c r="AR246" s="225"/>
      <c r="AS246" s="225"/>
      <c r="AT246" s="225"/>
      <c r="AU246" s="225"/>
      <c r="AV246" s="225"/>
      <c r="AW246" s="225"/>
      <c r="AX246" s="225"/>
      <c r="AY246" s="225"/>
      <c r="AZ246" s="225"/>
      <c r="BA246" s="225"/>
      <c r="BB246" s="225"/>
      <c r="BC246" s="225"/>
      <c r="BD246" s="225"/>
      <c r="BE246" s="225"/>
      <c r="BF246" s="225"/>
      <c r="BG246" s="225"/>
      <c r="BH246" s="225"/>
      <c r="BI246" s="225"/>
      <c r="BJ246" s="225"/>
      <c r="BK246" s="225"/>
      <c r="BL246" s="225"/>
      <c r="BM246" s="225"/>
      <c r="BN246" s="225"/>
      <c r="BO246" s="225"/>
      <c r="BP246" s="225"/>
      <c r="BQ246" s="225"/>
      <c r="BR246" s="225"/>
      <c r="BS246" s="225"/>
      <c r="BT246" s="225"/>
      <c r="BU246" s="225"/>
      <c r="BV246" s="225"/>
      <c r="BW246" s="225"/>
      <c r="BX246" s="225"/>
      <c r="BY246" s="225"/>
      <c r="BZ246" s="225"/>
      <c r="CA246" s="225"/>
      <c r="CB246" s="225"/>
      <c r="CC246" s="225"/>
      <c r="CD246" s="225"/>
      <c r="CE246" s="225"/>
      <c r="CF246" s="225"/>
      <c r="CG246" s="225"/>
      <c r="CH246" s="225"/>
      <c r="CI246" s="225"/>
      <c r="CJ246" s="225"/>
      <c r="CK246" s="225"/>
      <c r="CL246" s="225"/>
      <c r="CM246" s="225"/>
      <c r="CN246" s="225"/>
      <c r="CO246" s="225"/>
      <c r="CP246" s="225"/>
      <c r="CQ246" s="225"/>
      <c r="CR246" s="225"/>
      <c r="CS246" s="225"/>
      <c r="CT246" s="225"/>
      <c r="CU246" s="225"/>
      <c r="CV246" s="225"/>
      <c r="CW246" s="225"/>
      <c r="CX246" s="225"/>
      <c r="CY246" s="225"/>
      <c r="CZ246" s="225"/>
      <c r="DA246" s="225"/>
      <c r="DB246" s="225"/>
      <c r="DC246" s="225"/>
      <c r="DD246" s="225"/>
      <c r="DE246" s="225"/>
      <c r="DF246" s="225"/>
      <c r="DG246" s="225"/>
      <c r="DH246" s="225"/>
      <c r="DI246" s="225"/>
      <c r="DJ246" s="225"/>
      <c r="DK246" s="225"/>
      <c r="DL246" s="225"/>
      <c r="DM246" s="225"/>
      <c r="DN246" s="225"/>
      <c r="DO246" s="225"/>
      <c r="DP246" s="225"/>
      <c r="DQ246" s="225"/>
      <c r="DR246" s="225"/>
      <c r="DS246" s="225"/>
      <c r="DT246" s="225"/>
      <c r="DU246" s="225"/>
      <c r="DV246" s="225"/>
      <c r="DW246" s="225"/>
      <c r="DX246" s="225"/>
      <c r="DY246" s="225"/>
      <c r="DZ246" s="225"/>
      <c r="EA246" s="225"/>
      <c r="EB246" s="225"/>
      <c r="EC246" s="225"/>
      <c r="ED246" s="225"/>
      <c r="EE246" s="225"/>
      <c r="EF246" s="225"/>
      <c r="EG246" s="225"/>
      <c r="EH246" s="225"/>
      <c r="EI246" s="225"/>
      <c r="EJ246" s="225"/>
      <c r="EK246" s="225"/>
      <c r="EL246" s="225"/>
      <c r="EM246" s="225"/>
      <c r="EN246" s="225"/>
      <c r="EO246" s="225"/>
      <c r="EP246" s="225"/>
      <c r="EQ246" s="225"/>
      <c r="ER246" s="225"/>
      <c r="ES246" s="225"/>
      <c r="ET246" s="225"/>
      <c r="EU246" s="225"/>
      <c r="EV246" s="225"/>
      <c r="EW246" s="225"/>
      <c r="EX246" s="225"/>
      <c r="EY246" s="225"/>
      <c r="EZ246" s="225"/>
      <c r="FA246" s="225"/>
      <c r="FB246" s="225"/>
      <c r="FC246" s="225"/>
      <c r="FD246" s="225"/>
      <c r="FE246" s="225"/>
      <c r="FF246" s="225"/>
      <c r="FG246" s="225"/>
      <c r="FH246" s="225"/>
      <c r="FI246" s="225"/>
      <c r="FJ246" s="225"/>
      <c r="FK246" s="225"/>
      <c r="FL246" s="225"/>
      <c r="FM246" s="225"/>
      <c r="FN246" s="225"/>
      <c r="FO246" s="225"/>
      <c r="FP246" s="225"/>
      <c r="FQ246" s="225"/>
      <c r="FR246" s="225"/>
      <c r="FS246" s="225"/>
      <c r="FT246" s="225"/>
      <c r="FU246" s="225"/>
      <c r="FV246" s="225"/>
      <c r="FW246" s="225"/>
      <c r="FX246" s="225"/>
      <c r="FY246" s="225"/>
      <c r="FZ246" s="225"/>
      <c r="GA246" s="225"/>
      <c r="GB246" s="225"/>
      <c r="GC246" s="225"/>
      <c r="GD246" s="225"/>
      <c r="GE246" s="225"/>
      <c r="GF246" s="225"/>
      <c r="GG246" s="225"/>
      <c r="GH246" s="225"/>
      <c r="GI246" s="225"/>
      <c r="GJ246" s="225"/>
      <c r="GK246" s="225"/>
      <c r="GL246" s="225"/>
      <c r="GM246" s="225"/>
      <c r="GN246" s="225"/>
      <c r="GO246" s="225"/>
      <c r="GP246" s="225"/>
      <c r="GQ246" s="225"/>
      <c r="GR246" s="225"/>
      <c r="GS246" s="225"/>
      <c r="GT246" s="225"/>
      <c r="GU246" s="225"/>
      <c r="GV246" s="225"/>
      <c r="GW246" s="225"/>
      <c r="GX246" s="225"/>
      <c r="GY246" s="225"/>
      <c r="GZ246" s="225"/>
      <c r="HA246" s="225"/>
      <c r="HB246" s="225"/>
      <c r="HC246" s="225"/>
      <c r="HD246" s="225"/>
      <c r="HE246" s="225"/>
      <c r="HF246" s="225"/>
      <c r="HG246" s="225"/>
      <c r="HH246" s="225"/>
      <c r="HI246" s="225"/>
      <c r="HJ246" s="225"/>
      <c r="HK246" s="225"/>
      <c r="HL246" s="225"/>
      <c r="HM246" s="225"/>
      <c r="HN246" s="225"/>
      <c r="HO246" s="225"/>
      <c r="HP246" s="225"/>
      <c r="HQ246" s="225"/>
      <c r="HR246" s="225"/>
      <c r="HS246" s="225"/>
      <c r="HT246" s="225"/>
      <c r="HU246" s="225"/>
      <c r="HV246" s="225"/>
      <c r="HW246" s="225"/>
      <c r="HX246" s="225"/>
      <c r="HY246" s="225"/>
      <c r="HZ246" s="225"/>
      <c r="IA246" s="225"/>
      <c r="IB246" s="225"/>
      <c r="IC246" s="225"/>
      <c r="ID246" s="225"/>
      <c r="IE246" s="225"/>
      <c r="IF246" s="225"/>
      <c r="IG246" s="225"/>
      <c r="IH246" s="225"/>
      <c r="II246" s="225"/>
      <c r="IJ246" s="225"/>
      <c r="IK246" s="225"/>
      <c r="IL246" s="225"/>
      <c r="IM246" s="225"/>
      <c r="IN246" s="225"/>
      <c r="IO246" s="225"/>
      <c r="IP246" s="225"/>
      <c r="IQ246" s="225"/>
      <c r="IR246" s="225"/>
      <c r="IS246" s="225"/>
      <c r="IT246" s="225"/>
      <c r="IU246" s="225"/>
      <c r="IV246" s="225"/>
      <c r="IW246" s="225"/>
    </row>
    <row r="247" spans="3:257" x14ac:dyDescent="0.25">
      <c r="C247" s="225"/>
    </row>
    <row r="248" spans="3:257" x14ac:dyDescent="0.25">
      <c r="C248" s="295"/>
    </row>
    <row r="249" spans="3:257" x14ac:dyDescent="0.25">
      <c r="C249" s="295"/>
    </row>
    <row r="250" spans="3:257" x14ac:dyDescent="0.25">
      <c r="C250" s="296"/>
      <c r="D250" s="296"/>
      <c r="E250" s="296"/>
      <c r="F250" s="296"/>
      <c r="G250" s="296"/>
      <c r="H250" s="296"/>
      <c r="I250" s="296"/>
    </row>
    <row r="251" spans="3:257" x14ac:dyDescent="0.25">
      <c r="C251" s="246"/>
      <c r="D251" s="246"/>
      <c r="E251" s="246"/>
      <c r="F251" s="246"/>
      <c r="G251" s="246"/>
      <c r="H251" s="246"/>
      <c r="I251" s="246"/>
    </row>
    <row r="252" spans="3:257" x14ac:dyDescent="0.25">
      <c r="C252" s="246"/>
      <c r="D252" s="246"/>
      <c r="E252" s="246"/>
      <c r="F252" s="246"/>
      <c r="G252" s="246"/>
      <c r="H252" s="246"/>
      <c r="I252" s="246"/>
    </row>
    <row r="253" spans="3:257" x14ac:dyDescent="0.25">
      <c r="C253" s="298"/>
      <c r="D253" s="295"/>
      <c r="E253" s="295"/>
      <c r="G253" s="295"/>
      <c r="H253" s="295"/>
      <c r="I253" s="299"/>
    </row>
    <row r="254" spans="3:257" x14ac:dyDescent="0.25">
      <c r="C254" s="300"/>
      <c r="D254" s="301"/>
      <c r="E254" s="301"/>
      <c r="F254" s="301"/>
      <c r="G254" s="301"/>
      <c r="H254" s="301"/>
      <c r="I254" s="302"/>
    </row>
    <row r="255" spans="3:257" x14ac:dyDescent="0.25">
      <c r="C255" s="225"/>
      <c r="D255" s="232"/>
      <c r="E255" s="232"/>
      <c r="F255" s="303"/>
      <c r="G255" s="304"/>
      <c r="H255" s="304"/>
      <c r="I255" s="232"/>
    </row>
    <row r="256" spans="3:257" x14ac:dyDescent="0.25">
      <c r="C256" s="225"/>
      <c r="D256" s="280"/>
      <c r="E256" s="280"/>
    </row>
    <row r="257" spans="3:9" x14ac:dyDescent="0.25">
      <c r="C257" s="295"/>
      <c r="F257" s="295"/>
      <c r="G257" s="306"/>
      <c r="H257" s="306"/>
      <c r="I257" s="299"/>
    </row>
    <row r="258" spans="3:9" x14ac:dyDescent="0.25">
      <c r="C258" s="225"/>
      <c r="F258" s="295"/>
      <c r="G258" s="306"/>
      <c r="H258" s="306"/>
      <c r="I258" s="232"/>
    </row>
    <row r="259" spans="3:9" x14ac:dyDescent="0.25">
      <c r="C259" s="225"/>
      <c r="F259" s="295"/>
      <c r="G259" s="306"/>
      <c r="H259" s="306"/>
      <c r="I259" s="232"/>
    </row>
    <row r="260" spans="3:9" x14ac:dyDescent="0.25">
      <c r="C260" s="225"/>
      <c r="F260" s="295"/>
      <c r="G260" s="306"/>
      <c r="H260" s="306"/>
      <c r="I260" s="232"/>
    </row>
    <row r="261" spans="3:9" x14ac:dyDescent="0.25">
      <c r="C261" s="298"/>
      <c r="G261" s="295"/>
      <c r="H261" s="295"/>
      <c r="I261" s="299"/>
    </row>
    <row r="262" spans="3:9" x14ac:dyDescent="0.25">
      <c r="C262" s="305"/>
      <c r="D262" s="300"/>
      <c r="E262" s="300"/>
      <c r="F262" s="280"/>
    </row>
    <row r="263" spans="3:9" x14ac:dyDescent="0.25">
      <c r="C263" s="225"/>
    </row>
    <row r="264" spans="3:9" x14ac:dyDescent="0.25">
      <c r="C264" s="307"/>
      <c r="D264" s="280"/>
      <c r="E264" s="280"/>
      <c r="G264" s="295"/>
      <c r="H264" s="295"/>
      <c r="I264" s="299"/>
    </row>
    <row r="265" spans="3:9" x14ac:dyDescent="0.25">
      <c r="C265" s="225"/>
      <c r="F265" s="280"/>
      <c r="I265" s="306"/>
    </row>
    <row r="266" spans="3:9" x14ac:dyDescent="0.25">
      <c r="C266" s="295"/>
    </row>
    <row r="267" spans="3:9" x14ac:dyDescent="0.25">
      <c r="C267" s="295"/>
      <c r="I267" s="299"/>
    </row>
    <row r="268" spans="3:9" x14ac:dyDescent="0.25">
      <c r="C268" s="295"/>
      <c r="I268" s="299"/>
    </row>
    <row r="269" spans="3:9" x14ac:dyDescent="0.25">
      <c r="C269" s="225"/>
    </row>
    <row r="271" spans="3:9" x14ac:dyDescent="0.25">
      <c r="C271" s="295"/>
      <c r="I271" s="299"/>
    </row>
    <row r="272" spans="3:9" x14ac:dyDescent="0.25">
      <c r="C272" s="295"/>
      <c r="I272" s="299"/>
    </row>
    <row r="283" spans="3:3" x14ac:dyDescent="0.25">
      <c r="C283" s="225"/>
    </row>
  </sheetData>
  <sheetProtection formatCells="0" formatColumns="0" formatRows="0" insertRows="0" deleteRows="0"/>
  <mergeCells count="332">
    <mergeCell ref="A115:G115"/>
    <mergeCell ref="A153:G153"/>
    <mergeCell ref="A154:G154"/>
    <mergeCell ref="A155:G155"/>
    <mergeCell ref="A164:I164"/>
    <mergeCell ref="A116:G116"/>
    <mergeCell ref="A119:I119"/>
    <mergeCell ref="A139:G139"/>
    <mergeCell ref="A124:G124"/>
    <mergeCell ref="A158:I158"/>
    <mergeCell ref="A145:G145"/>
    <mergeCell ref="A146:G146"/>
    <mergeCell ref="A147:G147"/>
    <mergeCell ref="A138:G138"/>
    <mergeCell ref="A143:G143"/>
    <mergeCell ref="A131:G131"/>
    <mergeCell ref="A161:G161"/>
    <mergeCell ref="A163:F163"/>
    <mergeCell ref="J167:J169"/>
    <mergeCell ref="A175:B175"/>
    <mergeCell ref="C175:I175"/>
    <mergeCell ref="B167:G167"/>
    <mergeCell ref="B168:G168"/>
    <mergeCell ref="B169:G170"/>
    <mergeCell ref="C171:I171"/>
    <mergeCell ref="A173:C173"/>
    <mergeCell ref="A166:G166"/>
    <mergeCell ref="J1:J2"/>
    <mergeCell ref="A69:I69"/>
    <mergeCell ref="E9:E10"/>
    <mergeCell ref="D9:D10"/>
    <mergeCell ref="H11:H12"/>
    <mergeCell ref="B30:C30"/>
    <mergeCell ref="B29:C29"/>
    <mergeCell ref="B28:C28"/>
    <mergeCell ref="B27:C27"/>
    <mergeCell ref="B26:C26"/>
    <mergeCell ref="B25:C25"/>
    <mergeCell ref="B24:C24"/>
    <mergeCell ref="I27:I28"/>
    <mergeCell ref="F23:F24"/>
    <mergeCell ref="G23:G24"/>
    <mergeCell ref="I23:I24"/>
    <mergeCell ref="G21:G22"/>
    <mergeCell ref="E7:E8"/>
    <mergeCell ref="D7:D8"/>
    <mergeCell ref="H9:H10"/>
    <mergeCell ref="A62:G62"/>
    <mergeCell ref="A66:G66"/>
    <mergeCell ref="A1:B1"/>
    <mergeCell ref="B6:C6"/>
    <mergeCell ref="B14:C14"/>
    <mergeCell ref="B13:C13"/>
    <mergeCell ref="B12:C12"/>
    <mergeCell ref="B11:C11"/>
    <mergeCell ref="K3:L3"/>
    <mergeCell ref="I7:I8"/>
    <mergeCell ref="E19:E20"/>
    <mergeCell ref="J3:J4"/>
    <mergeCell ref="I11:I12"/>
    <mergeCell ref="I9:I10"/>
    <mergeCell ref="G9:G10"/>
    <mergeCell ref="F9:F10"/>
    <mergeCell ref="F19:F20"/>
    <mergeCell ref="G13:G14"/>
    <mergeCell ref="F13:F14"/>
    <mergeCell ref="E13:E14"/>
    <mergeCell ref="G7:G8"/>
    <mergeCell ref="F7:F8"/>
    <mergeCell ref="A2:I2"/>
    <mergeCell ref="A4:I4"/>
    <mergeCell ref="I5:I6"/>
    <mergeCell ref="G5:G6"/>
    <mergeCell ref="F5:F6"/>
    <mergeCell ref="E5:E6"/>
    <mergeCell ref="D5:D6"/>
    <mergeCell ref="A3:C3"/>
    <mergeCell ref="D11:D12"/>
    <mergeCell ref="H5:H6"/>
    <mergeCell ref="B5:C5"/>
    <mergeCell ref="B10:C10"/>
    <mergeCell ref="B9:C9"/>
    <mergeCell ref="B8:C8"/>
    <mergeCell ref="B7:C7"/>
    <mergeCell ref="D13:D14"/>
    <mergeCell ref="D1:E1"/>
    <mergeCell ref="F1:I1"/>
    <mergeCell ref="A159:I159"/>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G19:G20"/>
    <mergeCell ref="B23:C23"/>
    <mergeCell ref="T26:AC26"/>
    <mergeCell ref="T16:AC16"/>
    <mergeCell ref="I13:I14"/>
    <mergeCell ref="T10:AC10"/>
    <mergeCell ref="T12:AC12"/>
    <mergeCell ref="H7:H8"/>
    <mergeCell ref="T18:AC18"/>
    <mergeCell ref="I19:I20"/>
    <mergeCell ref="H17:H18"/>
    <mergeCell ref="H15:H16"/>
    <mergeCell ref="T20:AC20"/>
    <mergeCell ref="I17:I18"/>
    <mergeCell ref="T22:AC22"/>
    <mergeCell ref="T24:AC24"/>
    <mergeCell ref="T14:AC14"/>
    <mergeCell ref="I25:I26"/>
    <mergeCell ref="B31:C31"/>
    <mergeCell ref="H23:H24"/>
    <mergeCell ref="H21:H22"/>
    <mergeCell ref="H19:H20"/>
    <mergeCell ref="D19:D20"/>
    <mergeCell ref="E11:E12"/>
    <mergeCell ref="F21:F22"/>
    <mergeCell ref="E21:E22"/>
    <mergeCell ref="D21:D22"/>
    <mergeCell ref="D29:D30"/>
    <mergeCell ref="E29:E30"/>
    <mergeCell ref="F29:F30"/>
    <mergeCell ref="G29:G30"/>
    <mergeCell ref="H29:H30"/>
    <mergeCell ref="G25:G26"/>
    <mergeCell ref="F25:F26"/>
    <mergeCell ref="E25:E26"/>
    <mergeCell ref="B19:C19"/>
    <mergeCell ref="B22:C22"/>
    <mergeCell ref="B21:C21"/>
    <mergeCell ref="B20:C20"/>
    <mergeCell ref="B17:C17"/>
    <mergeCell ref="B16:C16"/>
    <mergeCell ref="B15:C15"/>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E33:E34"/>
    <mergeCell ref="G33:G34"/>
    <mergeCell ref="B32:C32"/>
    <mergeCell ref="B45:C45"/>
    <mergeCell ref="D45:D46"/>
    <mergeCell ref="B56:C56"/>
    <mergeCell ref="B49:C49"/>
    <mergeCell ref="D49:D50"/>
    <mergeCell ref="B43:C43"/>
    <mergeCell ref="D43:D44"/>
    <mergeCell ref="B35:C35"/>
    <mergeCell ref="D35:D36"/>
    <mergeCell ref="B39:C39"/>
    <mergeCell ref="D39:D40"/>
    <mergeCell ref="D33:D34"/>
    <mergeCell ref="B34:C34"/>
    <mergeCell ref="B33:C33"/>
    <mergeCell ref="H55:H56"/>
    <mergeCell ref="I55:I56"/>
    <mergeCell ref="H49:H50"/>
    <mergeCell ref="B46:C46"/>
    <mergeCell ref="B47:C47"/>
    <mergeCell ref="D47:D48"/>
    <mergeCell ref="E47:E48"/>
    <mergeCell ref="F47:F48"/>
    <mergeCell ref="G47:G48"/>
    <mergeCell ref="B48:C48"/>
    <mergeCell ref="G55:G56"/>
    <mergeCell ref="E49:E50"/>
    <mergeCell ref="B50:C50"/>
    <mergeCell ref="B51:C51"/>
    <mergeCell ref="A60:G60"/>
    <mergeCell ref="A61:G61"/>
    <mergeCell ref="E45:E46"/>
    <mergeCell ref="F45:F46"/>
    <mergeCell ref="G45:G46"/>
    <mergeCell ref="H45:H46"/>
    <mergeCell ref="I45:I46"/>
    <mergeCell ref="A70:G70"/>
    <mergeCell ref="D51:D52"/>
    <mergeCell ref="E51:E52"/>
    <mergeCell ref="F51:F52"/>
    <mergeCell ref="G51:G52"/>
    <mergeCell ref="H51:H52"/>
    <mergeCell ref="I51:I52"/>
    <mergeCell ref="B52:C52"/>
    <mergeCell ref="F49:F50"/>
    <mergeCell ref="G49:G50"/>
    <mergeCell ref="A57:I57"/>
    <mergeCell ref="A58:C58"/>
    <mergeCell ref="A68:C68"/>
    <mergeCell ref="A59:I59"/>
    <mergeCell ref="I49:I50"/>
    <mergeCell ref="H47:H48"/>
    <mergeCell ref="I47:I48"/>
    <mergeCell ref="A91:G91"/>
    <mergeCell ref="A88:G88"/>
    <mergeCell ref="A71:G71"/>
    <mergeCell ref="A94:G94"/>
    <mergeCell ref="A95:G95"/>
    <mergeCell ref="A82:G82"/>
    <mergeCell ref="A83:G83"/>
    <mergeCell ref="A84:G84"/>
    <mergeCell ref="A85:G85"/>
    <mergeCell ref="A86:G86"/>
    <mergeCell ref="A87:G87"/>
    <mergeCell ref="A72:G72"/>
    <mergeCell ref="A90:G90"/>
    <mergeCell ref="A75:G75"/>
    <mergeCell ref="A76:G76"/>
    <mergeCell ref="A77:G77"/>
    <mergeCell ref="A78:G78"/>
    <mergeCell ref="A79:G79"/>
    <mergeCell ref="A73:G73"/>
    <mergeCell ref="A74:G74"/>
    <mergeCell ref="A126:F126"/>
    <mergeCell ref="A118:F118"/>
    <mergeCell ref="A127:I127"/>
    <mergeCell ref="A157:G157"/>
    <mergeCell ref="A156:G156"/>
    <mergeCell ref="A128:G128"/>
    <mergeCell ref="A152:G152"/>
    <mergeCell ref="A134:G134"/>
    <mergeCell ref="A135:G135"/>
    <mergeCell ref="A136:G136"/>
    <mergeCell ref="A137:G137"/>
    <mergeCell ref="A149:G149"/>
    <mergeCell ref="A150:G150"/>
    <mergeCell ref="A151:G151"/>
    <mergeCell ref="A144:G144"/>
    <mergeCell ref="A142:G142"/>
    <mergeCell ref="A132:G132"/>
    <mergeCell ref="A140:G140"/>
    <mergeCell ref="A148:G148"/>
    <mergeCell ref="A133:G133"/>
    <mergeCell ref="A141:G141"/>
    <mergeCell ref="A129:G129"/>
    <mergeCell ref="A130:G130"/>
    <mergeCell ref="A120:G120"/>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E39:E40"/>
    <mergeCell ref="F39:F40"/>
    <mergeCell ref="G39:G40"/>
    <mergeCell ref="H39:H40"/>
    <mergeCell ref="I39:I40"/>
    <mergeCell ref="B40:C40"/>
    <mergeCell ref="B41:C41"/>
    <mergeCell ref="D41:D42"/>
    <mergeCell ref="E41:E42"/>
    <mergeCell ref="F41:F42"/>
    <mergeCell ref="G41:G42"/>
    <mergeCell ref="H41:H42"/>
    <mergeCell ref="I41:I42"/>
    <mergeCell ref="B42:C42"/>
    <mergeCell ref="E43:E44"/>
    <mergeCell ref="F43:F44"/>
    <mergeCell ref="G43:G44"/>
    <mergeCell ref="H43:H44"/>
    <mergeCell ref="I43:I44"/>
    <mergeCell ref="B44:C44"/>
    <mergeCell ref="A93:G93"/>
    <mergeCell ref="B53:C53"/>
    <mergeCell ref="D53:D54"/>
    <mergeCell ref="E53:E54"/>
    <mergeCell ref="F53:F54"/>
    <mergeCell ref="G53:G54"/>
    <mergeCell ref="H53:H54"/>
    <mergeCell ref="I53:I54"/>
    <mergeCell ref="B54:C54"/>
    <mergeCell ref="B55:C55"/>
    <mergeCell ref="D55:D56"/>
    <mergeCell ref="E55:E56"/>
    <mergeCell ref="F55:F56"/>
    <mergeCell ref="A80:G80"/>
    <mergeCell ref="A81:G81"/>
    <mergeCell ref="A67:I67"/>
    <mergeCell ref="A89:G89"/>
    <mergeCell ref="A92:G92"/>
    <mergeCell ref="A110:G110"/>
    <mergeCell ref="A111:G111"/>
    <mergeCell ref="A112:G112"/>
    <mergeCell ref="A113:G113"/>
    <mergeCell ref="A96:G96"/>
    <mergeCell ref="A107:G107"/>
    <mergeCell ref="A114:G114"/>
    <mergeCell ref="A106:G106"/>
    <mergeCell ref="A108:G108"/>
    <mergeCell ref="A109:G109"/>
    <mergeCell ref="A104:F104"/>
    <mergeCell ref="A105:I105"/>
    <mergeCell ref="A97:G97"/>
    <mergeCell ref="A101:I101"/>
    <mergeCell ref="A98:G98"/>
    <mergeCell ref="A100:G100"/>
    <mergeCell ref="A99:G99"/>
    <mergeCell ref="A102:I102"/>
  </mergeCells>
  <conditionalFormatting sqref="J164">
    <cfRule type="notContainsBlanks" dxfId="5" priority="1">
      <formula>LEN(TRIM(J164))&gt;0</formula>
    </cfRule>
  </conditionalFormatting>
  <hyperlinks>
    <hyperlink ref="C175" r:id="rId1" xr:uid="{00000000-0004-0000-0200-000000000000}"/>
  </hyperlinks>
  <printOptions horizontalCentered="1"/>
  <pageMargins left="0.55000000000000004" right="0.64" top="0.66" bottom="0.72" header="0.5" footer="0.5"/>
  <pageSetup scale="68" fitToHeight="0" orientation="landscape" r:id="rId2"/>
  <headerFooter alignWithMargins="0">
    <oddFooter>&amp;L&amp;9ADSD – Short Form Subaward Application - Emergency Requests&amp;R&amp;9 3/2020</oddFooter>
  </headerFooter>
  <rowBreaks count="2" manualBreakCount="2">
    <brk id="67" max="8" man="1"/>
    <brk id="125" max="8" man="1"/>
  </row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35"/>
  <sheetViews>
    <sheetView showGridLines="0" zoomScale="70" zoomScaleNormal="70" zoomScalePageLayoutView="70" workbookViewId="0">
      <selection activeCell="D6" sqref="D6"/>
    </sheetView>
  </sheetViews>
  <sheetFormatPr defaultColWidth="8.77734375" defaultRowHeight="13.2" x14ac:dyDescent="0.25"/>
  <cols>
    <col min="1" max="1" width="36.77734375" style="11" customWidth="1"/>
    <col min="2" max="8" width="15.44140625" style="11" customWidth="1"/>
    <col min="9" max="9" width="17.44140625" style="11" customWidth="1"/>
    <col min="10" max="12" width="8.77734375" style="11"/>
    <col min="13" max="13" width="0" style="11" hidden="1" customWidth="1"/>
    <col min="14" max="16384" width="8.77734375" style="11"/>
  </cols>
  <sheetData>
    <row r="1" spans="1:13" ht="38.700000000000003" customHeight="1" x14ac:dyDescent="0.25">
      <c r="A1" s="341" t="s">
        <v>35</v>
      </c>
      <c r="B1" s="518" t="str">
        <f>IF('Budget Narrative'!C1="","",'Budget Narrative'!C1)</f>
        <v>This will copy from the 1st tab (#4 Sponsor/Subrecipient).</v>
      </c>
      <c r="C1" s="518"/>
      <c r="D1" s="518"/>
      <c r="E1" s="635" t="s">
        <v>36</v>
      </c>
      <c r="F1" s="635"/>
      <c r="G1" s="518" t="str">
        <f>'Budget Narrative'!F1</f>
        <v>This will copy from the 1st tab (#s 6 and 9).</v>
      </c>
      <c r="H1" s="518"/>
      <c r="I1" s="518"/>
    </row>
    <row r="2" spans="1:13" ht="45.15" customHeight="1" x14ac:dyDescent="0.4">
      <c r="A2" s="640" t="s">
        <v>244</v>
      </c>
      <c r="B2" s="640"/>
      <c r="C2" s="640"/>
      <c r="D2" s="640"/>
      <c r="E2" s="640"/>
      <c r="F2" s="640"/>
      <c r="G2" s="640"/>
      <c r="H2" s="640"/>
      <c r="I2" s="640"/>
      <c r="J2" s="10"/>
      <c r="M2" s="372" t="s">
        <v>63</v>
      </c>
    </row>
    <row r="3" spans="1:13" ht="6" customHeight="1" x14ac:dyDescent="0.25">
      <c r="A3" s="12"/>
      <c r="B3" s="12"/>
      <c r="C3" s="12"/>
      <c r="D3" s="12"/>
      <c r="E3" s="12"/>
      <c r="F3" s="12"/>
      <c r="G3" s="12"/>
      <c r="H3" s="12"/>
      <c r="I3" s="12"/>
      <c r="M3" s="372" t="s">
        <v>226</v>
      </c>
    </row>
    <row r="4" spans="1:13" ht="17.399999999999999" x14ac:dyDescent="0.3">
      <c r="A4" s="36"/>
      <c r="B4" s="631" t="s">
        <v>221</v>
      </c>
      <c r="C4" s="631"/>
      <c r="D4" s="631"/>
      <c r="E4" s="631"/>
      <c r="F4" s="631"/>
      <c r="G4" s="631"/>
      <c r="M4" s="372" t="s">
        <v>227</v>
      </c>
    </row>
    <row r="5" spans="1:13" ht="10.8" customHeight="1" thickBot="1" x14ac:dyDescent="0.3">
      <c r="A5" s="13"/>
      <c r="B5" s="12"/>
      <c r="C5" s="12"/>
      <c r="D5" s="12"/>
      <c r="E5" s="12"/>
      <c r="F5" s="12"/>
      <c r="G5" s="12"/>
      <c r="H5" s="12"/>
      <c r="I5" s="12"/>
    </row>
    <row r="6" spans="1:13" ht="84" customHeight="1" x14ac:dyDescent="0.25">
      <c r="A6" s="30" t="s">
        <v>222</v>
      </c>
      <c r="B6" s="28" t="s">
        <v>21</v>
      </c>
      <c r="C6" s="34" t="s">
        <v>243</v>
      </c>
      <c r="D6" s="38" t="s">
        <v>65</v>
      </c>
      <c r="E6" s="38" t="s">
        <v>65</v>
      </c>
      <c r="F6" s="38" t="s">
        <v>65</v>
      </c>
      <c r="G6" s="38" t="s">
        <v>65</v>
      </c>
      <c r="H6" s="356" t="s">
        <v>65</v>
      </c>
      <c r="I6" s="363" t="s">
        <v>1</v>
      </c>
    </row>
    <row r="7" spans="1:13" ht="24.15" customHeight="1" x14ac:dyDescent="0.25">
      <c r="A7" s="25" t="s">
        <v>2</v>
      </c>
      <c r="B7" s="29" t="s">
        <v>63</v>
      </c>
      <c r="C7" s="27" t="s">
        <v>227</v>
      </c>
      <c r="D7" s="27"/>
      <c r="E7" s="27"/>
      <c r="F7" s="27"/>
      <c r="G7" s="27"/>
      <c r="H7" s="357"/>
      <c r="I7" s="364"/>
    </row>
    <row r="8" spans="1:13" ht="24.15" customHeight="1" thickBot="1" x14ac:dyDescent="0.3">
      <c r="A8" s="31" t="s">
        <v>33</v>
      </c>
      <c r="B8" s="345">
        <f>+'Budget Narrative'!I173</f>
        <v>0</v>
      </c>
      <c r="C8" s="351">
        <v>0</v>
      </c>
      <c r="D8" s="351"/>
      <c r="E8" s="351"/>
      <c r="F8" s="351"/>
      <c r="G8" s="351"/>
      <c r="H8" s="358"/>
      <c r="I8" s="365">
        <f>SUM(B8:H8)</f>
        <v>0</v>
      </c>
    </row>
    <row r="9" spans="1:13" ht="6" customHeight="1" x14ac:dyDescent="0.25">
      <c r="A9" s="22"/>
      <c r="B9" s="629"/>
      <c r="C9" s="629"/>
      <c r="D9" s="629"/>
      <c r="E9" s="629"/>
      <c r="F9" s="629"/>
      <c r="G9" s="629"/>
      <c r="H9" s="629"/>
      <c r="I9" s="629"/>
    </row>
    <row r="10" spans="1:13" ht="24.15" customHeight="1" thickBot="1" x14ac:dyDescent="0.3">
      <c r="A10" s="22" t="s">
        <v>8</v>
      </c>
      <c r="B10" s="629"/>
      <c r="C10" s="629"/>
      <c r="D10" s="629"/>
      <c r="E10" s="629"/>
      <c r="F10" s="629"/>
      <c r="G10" s="629"/>
      <c r="H10" s="629"/>
      <c r="I10" s="629"/>
    </row>
    <row r="11" spans="1:13" ht="24.15" customHeight="1" x14ac:dyDescent="0.25">
      <c r="A11" s="24" t="s">
        <v>3</v>
      </c>
      <c r="B11" s="346">
        <f>'Budget Narrative'!I3</f>
        <v>0</v>
      </c>
      <c r="C11" s="352">
        <v>0</v>
      </c>
      <c r="D11" s="352"/>
      <c r="E11" s="352"/>
      <c r="F11" s="352"/>
      <c r="G11" s="352"/>
      <c r="H11" s="359"/>
      <c r="I11" s="366">
        <f t="shared" ref="I11:I17" si="0">SUM(B11:H11)</f>
        <v>0</v>
      </c>
    </row>
    <row r="12" spans="1:13" ht="24.15" customHeight="1" x14ac:dyDescent="0.25">
      <c r="A12" s="25" t="s">
        <v>20</v>
      </c>
      <c r="B12" s="347">
        <f>+'Budget Narrative'!I58</f>
        <v>0</v>
      </c>
      <c r="C12" s="353">
        <v>0</v>
      </c>
      <c r="D12" s="353"/>
      <c r="E12" s="353"/>
      <c r="F12" s="353"/>
      <c r="G12" s="353"/>
      <c r="H12" s="360"/>
      <c r="I12" s="367">
        <f t="shared" si="0"/>
        <v>0</v>
      </c>
    </row>
    <row r="13" spans="1:13" ht="24.15" customHeight="1" x14ac:dyDescent="0.25">
      <c r="A13" s="25" t="s">
        <v>12</v>
      </c>
      <c r="B13" s="347">
        <f>+'Budget Narrative'!I68</f>
        <v>0</v>
      </c>
      <c r="C13" s="353">
        <v>0</v>
      </c>
      <c r="D13" s="353"/>
      <c r="E13" s="353"/>
      <c r="F13" s="353"/>
      <c r="G13" s="353"/>
      <c r="H13" s="360"/>
      <c r="I13" s="367">
        <f t="shared" si="0"/>
        <v>0</v>
      </c>
    </row>
    <row r="14" spans="1:13" ht="24.15" customHeight="1" x14ac:dyDescent="0.25">
      <c r="A14" s="25" t="s">
        <v>4</v>
      </c>
      <c r="B14" s="347">
        <f>+'Budget Narrative'!I104</f>
        <v>0</v>
      </c>
      <c r="C14" s="353">
        <v>0</v>
      </c>
      <c r="D14" s="353"/>
      <c r="E14" s="353"/>
      <c r="F14" s="353"/>
      <c r="G14" s="353"/>
      <c r="H14" s="360"/>
      <c r="I14" s="367">
        <f t="shared" si="0"/>
        <v>0</v>
      </c>
    </row>
    <row r="15" spans="1:13" ht="24.15" customHeight="1" x14ac:dyDescent="0.25">
      <c r="A15" s="25" t="s">
        <v>9</v>
      </c>
      <c r="B15" s="347">
        <f>+'Budget Narrative'!I118</f>
        <v>0</v>
      </c>
      <c r="C15" s="353">
        <v>0</v>
      </c>
      <c r="D15" s="353"/>
      <c r="E15" s="353"/>
      <c r="F15" s="353"/>
      <c r="G15" s="353"/>
      <c r="H15" s="360"/>
      <c r="I15" s="367">
        <f t="shared" si="0"/>
        <v>0</v>
      </c>
    </row>
    <row r="16" spans="1:13" ht="24.15" customHeight="1" x14ac:dyDescent="0.25">
      <c r="A16" s="25" t="s">
        <v>10</v>
      </c>
      <c r="B16" s="347">
        <f>+'Budget Narrative'!I126</f>
        <v>0</v>
      </c>
      <c r="C16" s="353">
        <v>0</v>
      </c>
      <c r="D16" s="353"/>
      <c r="E16" s="353"/>
      <c r="F16" s="353"/>
      <c r="G16" s="353"/>
      <c r="H16" s="360"/>
      <c r="I16" s="367">
        <f t="shared" si="0"/>
        <v>0</v>
      </c>
    </row>
    <row r="17" spans="1:9" ht="24.15" customHeight="1" thickBot="1" x14ac:dyDescent="0.3">
      <c r="A17" s="26" t="s">
        <v>11</v>
      </c>
      <c r="B17" s="345">
        <f>+'Budget Narrative'!I163</f>
        <v>0</v>
      </c>
      <c r="C17" s="351">
        <v>0</v>
      </c>
      <c r="D17" s="351"/>
      <c r="E17" s="351"/>
      <c r="F17" s="351"/>
      <c r="G17" s="351"/>
      <c r="H17" s="358"/>
      <c r="I17" s="365">
        <f t="shared" si="0"/>
        <v>0</v>
      </c>
    </row>
    <row r="18" spans="1:9" ht="10.35" customHeight="1" thickBot="1" x14ac:dyDescent="0.3">
      <c r="A18" s="15"/>
      <c r="B18" s="23"/>
      <c r="C18" s="23"/>
      <c r="D18" s="23"/>
      <c r="E18" s="23"/>
      <c r="F18" s="23"/>
      <c r="G18" s="23"/>
      <c r="H18" s="23"/>
      <c r="I18" s="23"/>
    </row>
    <row r="19" spans="1:9" ht="24.15" customHeight="1" thickBot="1" x14ac:dyDescent="0.3">
      <c r="A19" s="16" t="s">
        <v>5</v>
      </c>
      <c r="B19" s="348">
        <f t="shared" ref="B19:I19" si="1">SUM(B11:B17)</f>
        <v>0</v>
      </c>
      <c r="C19" s="354">
        <f t="shared" si="1"/>
        <v>0</v>
      </c>
      <c r="D19" s="354">
        <f t="shared" si="1"/>
        <v>0</v>
      </c>
      <c r="E19" s="354">
        <f t="shared" si="1"/>
        <v>0</v>
      </c>
      <c r="F19" s="354">
        <f t="shared" si="1"/>
        <v>0</v>
      </c>
      <c r="G19" s="354">
        <f t="shared" si="1"/>
        <v>0</v>
      </c>
      <c r="H19" s="361">
        <f t="shared" si="1"/>
        <v>0</v>
      </c>
      <c r="I19" s="368">
        <f t="shared" si="1"/>
        <v>0</v>
      </c>
    </row>
    <row r="20" spans="1:9" ht="10.35" customHeight="1" thickBot="1" x14ac:dyDescent="0.3">
      <c r="A20" s="17"/>
      <c r="B20" s="18"/>
      <c r="C20" s="18"/>
      <c r="D20" s="18"/>
      <c r="E20" s="18"/>
      <c r="F20" s="18"/>
      <c r="G20" s="18"/>
      <c r="H20" s="18"/>
      <c r="I20" s="18"/>
    </row>
    <row r="21" spans="1:9" ht="36" customHeight="1" thickBot="1" x14ac:dyDescent="0.3">
      <c r="A21" s="14" t="s">
        <v>34</v>
      </c>
      <c r="B21" s="349">
        <f>B8-B19</f>
        <v>0</v>
      </c>
      <c r="C21" s="355">
        <f t="shared" ref="C21:H21" si="2">C8-C19</f>
        <v>0</v>
      </c>
      <c r="D21" s="355">
        <f t="shared" si="2"/>
        <v>0</v>
      </c>
      <c r="E21" s="355">
        <f t="shared" si="2"/>
        <v>0</v>
      </c>
      <c r="F21" s="355">
        <f t="shared" si="2"/>
        <v>0</v>
      </c>
      <c r="G21" s="355">
        <f t="shared" si="2"/>
        <v>0</v>
      </c>
      <c r="H21" s="362">
        <f t="shared" si="2"/>
        <v>0</v>
      </c>
      <c r="I21" s="369">
        <f>I8-I19</f>
        <v>0</v>
      </c>
    </row>
    <row r="22" spans="1:9" ht="10.35" customHeight="1" thickBot="1" x14ac:dyDescent="0.3">
      <c r="A22" s="17"/>
      <c r="B22" s="18"/>
      <c r="C22" s="18"/>
      <c r="D22" s="18"/>
      <c r="E22" s="18"/>
      <c r="F22" s="18"/>
      <c r="G22" s="18"/>
      <c r="H22" s="18"/>
      <c r="I22" s="18"/>
    </row>
    <row r="23" spans="1:9" ht="24.15" customHeight="1" thickBot="1" x14ac:dyDescent="0.3">
      <c r="A23" s="19" t="s">
        <v>6</v>
      </c>
      <c r="B23" s="350">
        <f>+'Budget Narrative'!I163</f>
        <v>0</v>
      </c>
      <c r="C23" s="20"/>
      <c r="D23" s="20"/>
      <c r="E23" s="20"/>
      <c r="F23" s="632" t="s">
        <v>237</v>
      </c>
      <c r="G23" s="633"/>
      <c r="H23" s="633"/>
      <c r="I23" s="370">
        <f>I8</f>
        <v>0</v>
      </c>
    </row>
    <row r="24" spans="1:9" ht="24.15" customHeight="1" thickBot="1" x14ac:dyDescent="0.3">
      <c r="A24" s="16" t="s">
        <v>7</v>
      </c>
      <c r="B24" s="21">
        <f>SUM('Budget Narrative'!I167:I169)</f>
        <v>0</v>
      </c>
      <c r="C24" s="20"/>
      <c r="D24" s="20"/>
      <c r="E24" s="20"/>
      <c r="F24" s="632" t="s">
        <v>238</v>
      </c>
      <c r="G24" s="633"/>
      <c r="H24" s="633"/>
      <c r="I24" s="371" t="e">
        <f>B19/I23</f>
        <v>#DIV/0!</v>
      </c>
    </row>
    <row r="25" spans="1:9" ht="10.35" customHeight="1" thickBot="1" x14ac:dyDescent="0.3">
      <c r="A25" s="17"/>
      <c r="B25" s="12"/>
      <c r="C25" s="12"/>
      <c r="D25" s="12"/>
      <c r="E25" s="12"/>
      <c r="F25" s="12"/>
      <c r="G25" s="12"/>
      <c r="H25" s="12"/>
      <c r="I25" s="12"/>
    </row>
    <row r="26" spans="1:9" ht="15.6" x14ac:dyDescent="0.3">
      <c r="A26" s="644" t="s">
        <v>64</v>
      </c>
      <c r="B26" s="647"/>
      <c r="C26" s="647"/>
      <c r="D26" s="647"/>
      <c r="E26" s="647"/>
      <c r="F26" s="647"/>
      <c r="G26" s="647"/>
      <c r="H26" s="647"/>
      <c r="I26" s="648"/>
    </row>
    <row r="27" spans="1:9" ht="46.35" customHeight="1" thickBot="1" x14ac:dyDescent="0.3">
      <c r="A27" s="630"/>
      <c r="B27" s="511"/>
      <c r="C27" s="511"/>
      <c r="D27" s="511"/>
      <c r="E27" s="511"/>
      <c r="F27" s="511"/>
      <c r="G27" s="511"/>
      <c r="H27" s="511"/>
      <c r="I27" s="512"/>
    </row>
    <row r="28" spans="1:9" ht="10.35" customHeight="1" thickBot="1" x14ac:dyDescent="0.3">
      <c r="A28" s="636"/>
      <c r="B28" s="636"/>
      <c r="C28" s="636"/>
      <c r="D28" s="636"/>
      <c r="E28" s="636"/>
      <c r="F28" s="636"/>
      <c r="G28" s="636"/>
      <c r="H28" s="636"/>
      <c r="I28" s="636"/>
    </row>
    <row r="29" spans="1:9" s="308" customFormat="1" ht="15" customHeight="1" x14ac:dyDescent="0.3">
      <c r="A29" s="644" t="s">
        <v>225</v>
      </c>
      <c r="B29" s="645"/>
      <c r="C29" s="645"/>
      <c r="D29" s="645"/>
      <c r="E29" s="645"/>
      <c r="F29" s="645"/>
      <c r="G29" s="645"/>
      <c r="H29" s="645"/>
      <c r="I29" s="646"/>
    </row>
    <row r="30" spans="1:9" ht="46.8" customHeight="1" thickBot="1" x14ac:dyDescent="0.3">
      <c r="A30" s="641" t="s">
        <v>227</v>
      </c>
      <c r="B30" s="642"/>
      <c r="C30" s="642"/>
      <c r="D30" s="642"/>
      <c r="E30" s="642"/>
      <c r="F30" s="642"/>
      <c r="G30" s="642"/>
      <c r="H30" s="642"/>
      <c r="I30" s="643"/>
    </row>
    <row r="31" spans="1:9" ht="16.2" thickBot="1" x14ac:dyDescent="0.35">
      <c r="A31" s="35"/>
      <c r="B31" s="35"/>
      <c r="C31" s="35"/>
      <c r="D31" s="35"/>
      <c r="E31" s="35"/>
      <c r="F31" s="35"/>
      <c r="G31" s="35"/>
      <c r="H31" s="35"/>
      <c r="I31" s="35"/>
    </row>
    <row r="32" spans="1:9" ht="30.75" customHeight="1" x14ac:dyDescent="0.3">
      <c r="A32" s="637" t="s">
        <v>189</v>
      </c>
      <c r="B32" s="638"/>
      <c r="C32" s="638"/>
      <c r="D32" s="638"/>
      <c r="E32" s="638"/>
      <c r="F32" s="638"/>
      <c r="G32" s="638"/>
      <c r="H32" s="638"/>
      <c r="I32" s="639"/>
    </row>
    <row r="33" spans="1:9" ht="47.25" customHeight="1" thickBot="1" x14ac:dyDescent="0.3">
      <c r="A33" s="630"/>
      <c r="B33" s="511"/>
      <c r="C33" s="511"/>
      <c r="D33" s="511"/>
      <c r="E33" s="511"/>
      <c r="F33" s="511"/>
      <c r="G33" s="511"/>
      <c r="H33" s="511"/>
      <c r="I33" s="512"/>
    </row>
    <row r="35" spans="1:9" ht="26.85" hidden="1" customHeight="1" x14ac:dyDescent="0.25">
      <c r="A35" s="634" t="s">
        <v>233</v>
      </c>
      <c r="B35" s="634"/>
      <c r="C35" s="634"/>
      <c r="D35" s="634"/>
      <c r="E35" s="634"/>
      <c r="F35" s="634"/>
      <c r="G35" s="634"/>
      <c r="H35" s="634"/>
      <c r="I35" s="634"/>
    </row>
  </sheetData>
  <sheetProtection algorithmName="SHA-512" hashValue="LsAzFNRSqxD6dROd/WfCy0Ze3xzfj8jXIYUsODubPXNBpTjiwn5Yr7ho7sOp7ExhxJB3rBvRuwycncLB7fzTRw==" saltValue="ILUdf1y3xQ0cp/jejZnq2Q==" spinCount="100000" sheet="1" formatCells="0" formatColumns="0" formatRows="0" insertHyperlinks="0" selectLockedCells="1"/>
  <mergeCells count="23">
    <mergeCell ref="A35:I35"/>
    <mergeCell ref="E1:F1"/>
    <mergeCell ref="G1:I1"/>
    <mergeCell ref="B1:D1"/>
    <mergeCell ref="A28:I28"/>
    <mergeCell ref="A32:I32"/>
    <mergeCell ref="A2:I2"/>
    <mergeCell ref="F24:H24"/>
    <mergeCell ref="A30:I30"/>
    <mergeCell ref="E9:E10"/>
    <mergeCell ref="I9:I10"/>
    <mergeCell ref="C9:C10"/>
    <mergeCell ref="D9:D10"/>
    <mergeCell ref="A29:I29"/>
    <mergeCell ref="A26:I26"/>
    <mergeCell ref="G9:G10"/>
    <mergeCell ref="H9:H10"/>
    <mergeCell ref="A27:I27"/>
    <mergeCell ref="F9:F10"/>
    <mergeCell ref="B4:G4"/>
    <mergeCell ref="A33:I33"/>
    <mergeCell ref="B9:B10"/>
    <mergeCell ref="F23:H23"/>
  </mergeCells>
  <phoneticPr fontId="0" type="noConversion"/>
  <conditionalFormatting sqref="B21:I21">
    <cfRule type="cellIs" dxfId="4" priority="5" operator="notEqual">
      <formula>0</formula>
    </cfRule>
  </conditionalFormatting>
  <conditionalFormatting sqref="C7:H7 C11:H17 A27:I27 A30:I30 A33:I33 D6:H6">
    <cfRule type="containsBlanks" dxfId="3" priority="4">
      <formula>LEN(TRIM(A6))=0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C8:H8">
    <cfRule type="containsBlanks" dxfId="0" priority="6">
      <formula>LEN(TRIM(C8))=0</formula>
    </cfRule>
  </conditionalFormatting>
  <dataValidations count="1">
    <dataValidation type="list" allowBlank="1" showInputMessage="1" showErrorMessage="1" sqref="C7:H7" xr:uid="{00000000-0002-0000-0300-000000000000}">
      <formula1>$M$1:$M$4</formula1>
    </dataValidation>
  </dataValidations>
  <printOptions horizontalCentered="1"/>
  <pageMargins left="0.55000000000000004" right="0.64" top="0.66" bottom="0.72" header="0.5" footer="0.5"/>
  <pageSetup scale="64" orientation="landscape" r:id="rId1"/>
  <headerFooter alignWithMargins="0">
    <oddFooter>&amp;L&amp;9ADSD – Short Form Subaward Application - Emergency Requests&amp;R&amp;9 3/2020</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61"/>
  <sheetViews>
    <sheetView showGridLines="0" zoomScaleNormal="100" workbookViewId="0">
      <selection activeCell="G24" sqref="G24:I24"/>
    </sheetView>
  </sheetViews>
  <sheetFormatPr defaultColWidth="9.21875" defaultRowHeight="13.2" x14ac:dyDescent="0.25"/>
  <cols>
    <col min="1" max="1" width="3.21875" style="158" customWidth="1"/>
    <col min="2" max="2" width="16.5546875" style="158" customWidth="1"/>
    <col min="3" max="5" width="6.5546875" style="158" customWidth="1"/>
    <col min="6" max="6" width="6.5546875" style="41" customWidth="1"/>
    <col min="7" max="8" width="0.21875" style="41" customWidth="1"/>
    <col min="9" max="9" width="57.77734375" style="41" customWidth="1"/>
    <col min="10" max="10" width="9.21875" style="41"/>
    <col min="11" max="12" width="9.21875" style="41" hidden="1" customWidth="1"/>
    <col min="13" max="16" width="9.21875" style="41"/>
    <col min="17" max="17" width="9.21875" style="41" hidden="1" customWidth="1"/>
    <col min="18" max="16384" width="9.21875" style="41"/>
  </cols>
  <sheetData>
    <row r="1" spans="1:15" ht="15" customHeight="1" thickBot="1" x14ac:dyDescent="0.35">
      <c r="A1" s="156"/>
      <c r="B1" s="156"/>
      <c r="C1" s="156"/>
      <c r="D1" s="156"/>
      <c r="E1" s="156"/>
      <c r="F1" s="156"/>
      <c r="G1" s="156"/>
      <c r="H1" s="156"/>
      <c r="I1" s="157"/>
    </row>
    <row r="2" spans="1:15" ht="18" customHeight="1" thickBot="1" x14ac:dyDescent="0.3">
      <c r="A2" s="719" t="s">
        <v>114</v>
      </c>
      <c r="B2" s="719"/>
      <c r="C2" s="719"/>
      <c r="D2" s="719"/>
      <c r="E2" s="719"/>
      <c r="F2" s="719"/>
      <c r="G2" s="719"/>
      <c r="H2" s="719"/>
      <c r="I2" s="719"/>
    </row>
    <row r="3" spans="1:15" ht="28.5" customHeight="1" x14ac:dyDescent="0.25">
      <c r="A3" s="158" t="s">
        <v>115</v>
      </c>
      <c r="D3" s="720" t="str">
        <f>'Budget Narrative'!C1</f>
        <v>This will copy from the 1st tab (#4 Sponsor/Subrecipient).</v>
      </c>
      <c r="E3" s="720"/>
      <c r="F3" s="720"/>
      <c r="G3" s="720"/>
      <c r="H3" s="720"/>
      <c r="I3" s="720"/>
      <c r="J3" s="159"/>
    </row>
    <row r="4" spans="1:15" ht="7.5" customHeight="1" x14ac:dyDescent="0.25"/>
    <row r="5" spans="1:15" ht="15" customHeight="1" x14ac:dyDescent="0.25">
      <c r="A5" s="218" t="s">
        <v>195</v>
      </c>
      <c r="D5" s="728" t="str">
        <f>'Budget Narrative'!F1</f>
        <v>This will copy from the 1st tab (#s 6 and 9).</v>
      </c>
      <c r="E5" s="728"/>
      <c r="F5" s="728"/>
      <c r="G5" s="728"/>
      <c r="H5" s="728"/>
      <c r="I5" s="728"/>
      <c r="J5" s="159"/>
    </row>
    <row r="6" spans="1:15" ht="18.45" customHeight="1" x14ac:dyDescent="0.25">
      <c r="A6" s="160"/>
      <c r="B6" s="161"/>
      <c r="C6" s="161"/>
      <c r="D6" s="161"/>
      <c r="E6" s="161"/>
      <c r="F6" s="161"/>
      <c r="G6" s="161"/>
      <c r="H6" s="161"/>
      <c r="I6" s="161"/>
      <c r="J6" s="159"/>
    </row>
    <row r="7" spans="1:15" x14ac:dyDescent="0.25">
      <c r="A7" s="162" t="s">
        <v>116</v>
      </c>
      <c r="B7" s="162"/>
      <c r="C7" s="162"/>
      <c r="D7" s="162"/>
      <c r="E7" s="162"/>
      <c r="F7" s="162"/>
      <c r="G7" s="162"/>
      <c r="H7" s="162"/>
      <c r="I7" s="162"/>
    </row>
    <row r="8" spans="1:15" ht="8.25" customHeight="1" thickBot="1" x14ac:dyDescent="0.3">
      <c r="A8" s="163"/>
      <c r="B8" s="163"/>
      <c r="C8" s="163"/>
      <c r="D8" s="163"/>
      <c r="E8" s="163"/>
      <c r="F8" s="163"/>
      <c r="G8" s="163"/>
      <c r="H8" s="163"/>
      <c r="I8" s="163"/>
    </row>
    <row r="9" spans="1:15" ht="15" customHeight="1" thickBot="1" x14ac:dyDescent="0.3">
      <c r="A9" s="164" t="s">
        <v>117</v>
      </c>
      <c r="B9" s="164"/>
      <c r="C9" s="164"/>
      <c r="D9" s="164"/>
      <c r="E9" s="164"/>
      <c r="F9" s="164"/>
      <c r="G9" s="737"/>
      <c r="H9" s="738"/>
      <c r="I9" s="739"/>
      <c r="J9" s="729" t="s">
        <v>191</v>
      </c>
      <c r="K9" s="729"/>
      <c r="L9" s="729"/>
      <c r="M9" s="729"/>
      <c r="N9" s="729"/>
      <c r="O9" s="729"/>
    </row>
    <row r="10" spans="1:15" ht="6.75" customHeight="1" thickBot="1" x14ac:dyDescent="0.3">
      <c r="J10" s="729"/>
      <c r="K10" s="729"/>
      <c r="L10" s="729"/>
      <c r="M10" s="729"/>
      <c r="N10" s="729"/>
      <c r="O10" s="729"/>
    </row>
    <row r="11" spans="1:15" ht="15" customHeight="1" thickBot="1" x14ac:dyDescent="0.3">
      <c r="A11" s="158" t="s">
        <v>118</v>
      </c>
      <c r="G11" s="740"/>
      <c r="H11" s="741"/>
      <c r="I11" s="742"/>
      <c r="J11" s="729"/>
      <c r="K11" s="729"/>
      <c r="L11" s="729"/>
      <c r="M11" s="729"/>
      <c r="N11" s="729"/>
      <c r="O11" s="729"/>
    </row>
    <row r="12" spans="1:15" ht="15" customHeight="1" thickBot="1" x14ac:dyDescent="0.3">
      <c r="J12" s="729"/>
      <c r="K12" s="729"/>
      <c r="L12" s="729"/>
      <c r="M12" s="729"/>
      <c r="N12" s="729"/>
      <c r="O12" s="729"/>
    </row>
    <row r="13" spans="1:15" ht="15" customHeight="1" thickBot="1" x14ac:dyDescent="0.3">
      <c r="A13" s="164" t="s">
        <v>119</v>
      </c>
      <c r="B13" s="164"/>
      <c r="C13" s="164"/>
      <c r="D13" s="164"/>
      <c r="E13" s="164"/>
      <c r="F13" s="164"/>
      <c r="G13" s="737"/>
      <c r="H13" s="738"/>
      <c r="I13" s="739"/>
      <c r="J13" s="729"/>
      <c r="K13" s="729"/>
      <c r="L13" s="729"/>
      <c r="M13" s="729"/>
      <c r="N13" s="729"/>
      <c r="O13" s="729"/>
    </row>
    <row r="14" spans="1:15" ht="6.75" customHeight="1" thickBot="1" x14ac:dyDescent="0.3">
      <c r="J14" s="729"/>
      <c r="K14" s="729"/>
      <c r="L14" s="729"/>
      <c r="M14" s="729"/>
      <c r="N14" s="729"/>
      <c r="O14" s="729"/>
    </row>
    <row r="15" spans="1:15" ht="15" customHeight="1" thickBot="1" x14ac:dyDescent="0.3">
      <c r="A15" s="218" t="s">
        <v>199</v>
      </c>
      <c r="G15" s="740"/>
      <c r="H15" s="741"/>
      <c r="I15" s="742"/>
      <c r="J15" s="729"/>
      <c r="K15" s="729"/>
      <c r="L15" s="729"/>
      <c r="M15" s="729"/>
      <c r="N15" s="729"/>
      <c r="O15" s="729"/>
    </row>
    <row r="16" spans="1:15" ht="15" customHeight="1" x14ac:dyDescent="0.25">
      <c r="G16" s="730" t="s">
        <v>120</v>
      </c>
      <c r="H16" s="730"/>
      <c r="I16" s="730"/>
      <c r="J16" s="729"/>
      <c r="K16" s="729"/>
      <c r="L16" s="729"/>
      <c r="M16" s="729"/>
      <c r="N16" s="729"/>
      <c r="O16" s="729"/>
    </row>
    <row r="17" spans="1:13" ht="15" customHeight="1" thickBot="1" x14ac:dyDescent="0.3">
      <c r="G17" s="730"/>
      <c r="H17" s="730"/>
      <c r="I17" s="730"/>
    </row>
    <row r="18" spans="1:13" ht="15" customHeight="1" thickBot="1" x14ac:dyDescent="0.3">
      <c r="A18" s="163"/>
      <c r="B18" s="163"/>
      <c r="C18" s="163"/>
      <c r="D18" s="163"/>
      <c r="E18" s="163"/>
      <c r="F18" s="163"/>
      <c r="G18" s="721" t="s">
        <v>121</v>
      </c>
      <c r="H18" s="722"/>
      <c r="I18" s="723"/>
    </row>
    <row r="19" spans="1:13" ht="15" customHeight="1" thickBot="1" x14ac:dyDescent="0.3">
      <c r="A19" s="165" t="s">
        <v>122</v>
      </c>
      <c r="B19" s="724" t="s">
        <v>123</v>
      </c>
      <c r="C19" s="724"/>
      <c r="D19" s="724"/>
      <c r="E19" s="724"/>
      <c r="F19" s="724"/>
      <c r="G19" s="725">
        <f>'Budget Summary'!B8</f>
        <v>0</v>
      </c>
      <c r="H19" s="726"/>
      <c r="I19" s="727"/>
    </row>
    <row r="20" spans="1:13" ht="15" customHeight="1" thickBot="1" x14ac:dyDescent="0.3">
      <c r="A20" s="166"/>
      <c r="B20" s="167" t="s">
        <v>124</v>
      </c>
      <c r="C20" s="167"/>
      <c r="D20" s="167"/>
      <c r="E20" s="167"/>
      <c r="F20" s="167"/>
      <c r="G20" s="379"/>
      <c r="H20" s="380"/>
      <c r="I20" s="381">
        <f>'Budget Summary'!B8+'Budget Summary'!C8</f>
        <v>0</v>
      </c>
    </row>
    <row r="21" spans="1:13" ht="15" customHeight="1" thickBot="1" x14ac:dyDescent="0.3">
      <c r="A21" s="168" t="s">
        <v>125</v>
      </c>
      <c r="B21" s="713" t="s">
        <v>126</v>
      </c>
      <c r="C21" s="713"/>
      <c r="D21" s="713"/>
      <c r="E21" s="713"/>
      <c r="F21" s="713"/>
      <c r="G21" s="734"/>
      <c r="H21" s="735"/>
      <c r="I21" s="736"/>
      <c r="J21" s="159" t="s">
        <v>190</v>
      </c>
    </row>
    <row r="22" spans="1:13" ht="15" customHeight="1" thickBot="1" x14ac:dyDescent="0.3">
      <c r="A22" s="168" t="s">
        <v>127</v>
      </c>
      <c r="B22" s="713" t="s">
        <v>128</v>
      </c>
      <c r="C22" s="713"/>
      <c r="D22" s="713"/>
      <c r="E22" s="713"/>
      <c r="F22" s="713"/>
      <c r="G22" s="731" t="e">
        <f>G19/G21</f>
        <v>#DIV/0!</v>
      </c>
      <c r="H22" s="732"/>
      <c r="I22" s="733"/>
    </row>
    <row r="23" spans="1:13" ht="15" customHeight="1" thickBot="1" x14ac:dyDescent="0.3">
      <c r="A23" s="168"/>
      <c r="B23" s="169" t="s">
        <v>129</v>
      </c>
      <c r="C23" s="169"/>
      <c r="D23" s="169"/>
      <c r="E23" s="169"/>
      <c r="F23" s="169"/>
      <c r="G23" s="170"/>
      <c r="H23" s="171"/>
      <c r="I23" s="343" t="e">
        <f>I20/G21</f>
        <v>#DIV/0!</v>
      </c>
    </row>
    <row r="24" spans="1:13" ht="15" customHeight="1" thickBot="1" x14ac:dyDescent="0.3">
      <c r="A24" s="168" t="s">
        <v>130</v>
      </c>
      <c r="B24" s="713" t="s">
        <v>131</v>
      </c>
      <c r="C24" s="713"/>
      <c r="D24" s="713"/>
      <c r="E24" s="713"/>
      <c r="F24" s="713"/>
      <c r="G24" s="714"/>
      <c r="H24" s="715"/>
      <c r="I24" s="716"/>
      <c r="J24" s="172" t="str">
        <f>IF(G24&gt;G$21,"Number of clients in line 4 cannot exceed number of clients in line 2.","")</f>
        <v/>
      </c>
    </row>
    <row r="25" spans="1:13" ht="15" customHeight="1" thickBot="1" x14ac:dyDescent="0.3">
      <c r="A25" s="168" t="s">
        <v>132</v>
      </c>
      <c r="B25" s="713" t="s">
        <v>133</v>
      </c>
      <c r="C25" s="713"/>
      <c r="D25" s="713"/>
      <c r="E25" s="713"/>
      <c r="F25" s="713"/>
      <c r="G25" s="714"/>
      <c r="H25" s="715"/>
      <c r="I25" s="716"/>
      <c r="J25" s="172" t="str">
        <f>IF(G25&gt;G$21,"Number of clients in line 5 cannot exceed number of clients in line 2.","")</f>
        <v/>
      </c>
    </row>
    <row r="26" spans="1:13" ht="15" customHeight="1" thickBot="1" x14ac:dyDescent="0.3">
      <c r="A26" s="168" t="s">
        <v>134</v>
      </c>
      <c r="B26" s="713" t="s">
        <v>135</v>
      </c>
      <c r="C26" s="713"/>
      <c r="D26" s="713"/>
      <c r="E26" s="713"/>
      <c r="F26" s="713"/>
      <c r="G26" s="714"/>
      <c r="H26" s="715"/>
      <c r="I26" s="716"/>
      <c r="J26" s="172" t="str">
        <f>IF(G26&gt;G$21,"Number of clients in line 6 cannot exceed number of clients in line 2.","")</f>
        <v/>
      </c>
    </row>
    <row r="27" spans="1:13" ht="15" customHeight="1" thickBot="1" x14ac:dyDescent="0.3">
      <c r="A27" s="173" t="s">
        <v>136</v>
      </c>
      <c r="B27" s="717" t="s">
        <v>137</v>
      </c>
      <c r="C27" s="717"/>
      <c r="D27" s="717"/>
      <c r="E27" s="717"/>
      <c r="F27" s="717"/>
      <c r="G27" s="714"/>
      <c r="H27" s="715"/>
      <c r="I27" s="716"/>
      <c r="J27" s="172" t="str">
        <f>IF(G27&gt;G$21,"Number of clients in line 7 cannot exceed number of clients in line 2.","")</f>
        <v/>
      </c>
    </row>
    <row r="28" spans="1:13" ht="15" customHeight="1" x14ac:dyDescent="0.25">
      <c r="A28" s="173" t="s">
        <v>138</v>
      </c>
      <c r="B28" s="718" t="s">
        <v>139</v>
      </c>
      <c r="C28" s="718"/>
      <c r="D28" s="718"/>
      <c r="E28" s="718"/>
      <c r="F28" s="718"/>
      <c r="G28" s="706"/>
      <c r="H28" s="707"/>
      <c r="I28" s="708"/>
    </row>
    <row r="29" spans="1:13" ht="15" customHeight="1" x14ac:dyDescent="0.25">
      <c r="A29" s="174"/>
      <c r="B29" s="709" t="s">
        <v>228</v>
      </c>
      <c r="C29" s="661"/>
      <c r="D29" s="661"/>
      <c r="E29" s="661"/>
      <c r="F29" s="661"/>
      <c r="G29" s="710"/>
      <c r="H29" s="711"/>
      <c r="I29" s="712"/>
    </row>
    <row r="30" spans="1:13" ht="15" customHeight="1" x14ac:dyDescent="0.25">
      <c r="A30" s="174"/>
      <c r="B30" s="661" t="s">
        <v>140</v>
      </c>
      <c r="C30" s="661"/>
      <c r="D30" s="661"/>
      <c r="E30" s="661"/>
      <c r="F30" s="661"/>
      <c r="G30" s="662"/>
      <c r="H30" s="663"/>
      <c r="I30" s="664"/>
      <c r="K30" s="175"/>
      <c r="L30" s="175"/>
      <c r="M30" s="175"/>
    </row>
    <row r="31" spans="1:13" ht="15" customHeight="1" x14ac:dyDescent="0.25">
      <c r="A31" s="174"/>
      <c r="B31" s="661" t="s">
        <v>141</v>
      </c>
      <c r="C31" s="661"/>
      <c r="D31" s="661"/>
      <c r="E31" s="661"/>
      <c r="F31" s="661"/>
      <c r="G31" s="662"/>
      <c r="H31" s="663"/>
      <c r="I31" s="664"/>
      <c r="J31" s="176"/>
      <c r="K31" s="175"/>
      <c r="L31" s="175"/>
      <c r="M31" s="175"/>
    </row>
    <row r="32" spans="1:13" ht="15" customHeight="1" x14ac:dyDescent="0.25">
      <c r="A32" s="174"/>
      <c r="B32" s="661" t="s">
        <v>142</v>
      </c>
      <c r="C32" s="661"/>
      <c r="D32" s="661"/>
      <c r="E32" s="661"/>
      <c r="F32" s="661"/>
      <c r="G32" s="662"/>
      <c r="H32" s="663"/>
      <c r="I32" s="664"/>
      <c r="J32" s="176"/>
      <c r="K32" s="175"/>
      <c r="L32" s="175"/>
      <c r="M32" s="175"/>
    </row>
    <row r="33" spans="1:17" ht="15" customHeight="1" x14ac:dyDescent="0.25">
      <c r="A33" s="174"/>
      <c r="B33" s="661" t="s">
        <v>143</v>
      </c>
      <c r="C33" s="661"/>
      <c r="D33" s="661"/>
      <c r="E33" s="661"/>
      <c r="F33" s="661"/>
      <c r="G33" s="662"/>
      <c r="H33" s="663"/>
      <c r="I33" s="664"/>
      <c r="J33" s="691" t="str">
        <f>IF(G34=G21," ","Total number of clients in age range does not balance with unduplicated clients entered in line 2.")</f>
        <v xml:space="preserve"> </v>
      </c>
      <c r="K33" s="692"/>
      <c r="L33" s="692"/>
      <c r="M33" s="692"/>
      <c r="N33" s="692"/>
      <c r="O33" s="692"/>
      <c r="P33" s="692"/>
    </row>
    <row r="34" spans="1:17" ht="15" customHeight="1" thickBot="1" x14ac:dyDescent="0.3">
      <c r="A34" s="174"/>
      <c r="B34" s="693" t="s">
        <v>144</v>
      </c>
      <c r="C34" s="693"/>
      <c r="D34" s="693"/>
      <c r="E34" s="693"/>
      <c r="F34" s="693"/>
      <c r="G34" s="694">
        <f>SUM(G29:I33)</f>
        <v>0</v>
      </c>
      <c r="H34" s="695"/>
      <c r="I34" s="696"/>
      <c r="J34" s="691"/>
      <c r="K34" s="692"/>
      <c r="L34" s="692"/>
      <c r="M34" s="692"/>
      <c r="N34" s="692"/>
      <c r="O34" s="692"/>
      <c r="P34" s="692"/>
    </row>
    <row r="35" spans="1:17" ht="15" customHeight="1" x14ac:dyDescent="0.25">
      <c r="A35" s="177" t="s">
        <v>145</v>
      </c>
      <c r="B35" s="697" t="s">
        <v>146</v>
      </c>
      <c r="C35" s="697"/>
      <c r="D35" s="697"/>
      <c r="E35" s="697"/>
      <c r="F35" s="697"/>
      <c r="G35" s="698"/>
      <c r="H35" s="699"/>
      <c r="I35" s="700"/>
      <c r="J35" s="701" t="str">
        <f>IF('Do not delete - for ADSD use'!A41=3,"Ensure units multiplied by the fixed-fee rate(s) equal or exceed the requested funding.","")</f>
        <v/>
      </c>
      <c r="K35" s="702"/>
      <c r="L35" s="702"/>
      <c r="M35" s="702"/>
      <c r="N35" s="702"/>
      <c r="O35" s="702"/>
      <c r="P35" s="702"/>
      <c r="Q35" s="41" t="s">
        <v>147</v>
      </c>
    </row>
    <row r="36" spans="1:17" ht="15" customHeight="1" thickBot="1" x14ac:dyDescent="0.3">
      <c r="A36" s="178"/>
      <c r="B36" s="693" t="s">
        <v>148</v>
      </c>
      <c r="C36" s="693"/>
      <c r="D36" s="693"/>
      <c r="E36" s="693"/>
      <c r="F36" s="693"/>
      <c r="G36" s="703"/>
      <c r="H36" s="704"/>
      <c r="I36" s="705"/>
      <c r="J36" s="701"/>
      <c r="K36" s="702"/>
      <c r="L36" s="702"/>
      <c r="M36" s="702"/>
      <c r="N36" s="702"/>
      <c r="O36" s="702"/>
      <c r="P36" s="702"/>
      <c r="Q36" s="41" t="s">
        <v>190</v>
      </c>
    </row>
    <row r="37" spans="1:17" ht="15" customHeight="1" thickBot="1" x14ac:dyDescent="0.3">
      <c r="A37" s="329" t="s">
        <v>149</v>
      </c>
      <c r="B37" s="669" t="s">
        <v>150</v>
      </c>
      <c r="C37" s="669"/>
      <c r="D37" s="669"/>
      <c r="E37" s="669"/>
      <c r="F37" s="669"/>
      <c r="G37" s="670" t="e">
        <f>IF('Do not delete - for ADSD use'!A41=1,"-",(IF('Do not delete - for ADSD use'!A41=2,G19/SUM(G35:I36),"N/A")))</f>
        <v>#DIV/0!</v>
      </c>
      <c r="H37" s="671"/>
      <c r="I37" s="672"/>
      <c r="J37" s="179"/>
    </row>
    <row r="38" spans="1:17" ht="15" customHeight="1" thickBot="1" x14ac:dyDescent="0.3">
      <c r="A38" s="180"/>
      <c r="B38" s="673" t="s">
        <v>151</v>
      </c>
      <c r="C38" s="673"/>
      <c r="D38" s="673"/>
      <c r="E38" s="673"/>
      <c r="F38" s="673"/>
      <c r="G38" s="674" t="str">
        <f>(IF('Do not delete - for ADSD use'!A41=1,"-",(IF('Do not delete - for ADSD use'!A41=2,"N/A",G11))))</f>
        <v>N/A</v>
      </c>
      <c r="H38" s="675"/>
      <c r="I38" s="676"/>
      <c r="J38" s="342"/>
      <c r="K38" s="181">
        <f>G35*G11</f>
        <v>0</v>
      </c>
      <c r="L38" s="41" t="str">
        <f>IF(ROUND(G35*G11+G36*G15,0)=G19,"","Alert: Fixed-fee units do not match the requested amount of funding.")</f>
        <v/>
      </c>
    </row>
    <row r="39" spans="1:17" ht="15" customHeight="1" thickBot="1" x14ac:dyDescent="0.3">
      <c r="A39" s="180"/>
      <c r="B39" s="677" t="s">
        <v>152</v>
      </c>
      <c r="C39" s="677"/>
      <c r="D39" s="677"/>
      <c r="E39" s="677"/>
      <c r="F39" s="677"/>
      <c r="G39" s="678" t="str">
        <f>IF('Do not delete - for ADSD use'!A41=1,"-",(IF('Do not delete - for ADSD use'!A41=2,"N/A",G15)))</f>
        <v>N/A</v>
      </c>
      <c r="H39" s="679"/>
      <c r="I39" s="680"/>
      <c r="J39" s="179"/>
      <c r="K39" s="181">
        <v>0</v>
      </c>
      <c r="L39" s="41" t="str">
        <f>IF(ROUND(G35*G11,0)=G19,"","Alert: Fixed-fee units do not match the requested amount of funding.")</f>
        <v/>
      </c>
    </row>
    <row r="40" spans="1:17" ht="15" customHeight="1" thickBot="1" x14ac:dyDescent="0.3">
      <c r="A40" s="182"/>
      <c r="B40" s="681" t="s">
        <v>153</v>
      </c>
      <c r="C40" s="681"/>
      <c r="D40" s="681"/>
      <c r="E40" s="681"/>
      <c r="F40" s="681"/>
      <c r="G40" s="682" t="e">
        <f>IF('Do not delete - for ADSD use'!A41=1,"-",I20/SUM(G35:I36))</f>
        <v>#DIV/0!</v>
      </c>
      <c r="H40" s="683"/>
      <c r="I40" s="684"/>
      <c r="J40" s="179"/>
      <c r="K40" s="183"/>
    </row>
    <row r="41" spans="1:17" ht="19.95" customHeight="1" x14ac:dyDescent="0.25">
      <c r="A41" s="220" t="s">
        <v>154</v>
      </c>
      <c r="B41" s="223" t="s">
        <v>198</v>
      </c>
      <c r="C41" s="191"/>
      <c r="D41" s="191"/>
      <c r="E41" s="191"/>
      <c r="F41" s="191"/>
      <c r="G41" s="191"/>
      <c r="H41" s="191"/>
      <c r="I41" s="192"/>
    </row>
    <row r="42" spans="1:17" ht="12.75" customHeight="1" x14ac:dyDescent="0.25">
      <c r="A42" s="174"/>
      <c r="B42" s="41"/>
      <c r="C42" s="41"/>
      <c r="D42" s="41"/>
      <c r="E42" s="193" t="s">
        <v>161</v>
      </c>
      <c r="F42" s="194"/>
      <c r="G42" s="195"/>
      <c r="H42" s="195"/>
      <c r="I42" s="196"/>
    </row>
    <row r="43" spans="1:17" ht="12.75" customHeight="1" x14ac:dyDescent="0.25">
      <c r="A43" s="178"/>
      <c r="B43" s="193" t="s">
        <v>162</v>
      </c>
      <c r="C43" s="197"/>
      <c r="D43" s="41"/>
      <c r="E43" s="193" t="s">
        <v>163</v>
      </c>
      <c r="F43" s="198"/>
      <c r="I43" s="196"/>
    </row>
    <row r="44" spans="1:17" ht="12.75" customHeight="1" x14ac:dyDescent="0.25">
      <c r="A44" s="174"/>
      <c r="B44" s="193" t="s">
        <v>164</v>
      </c>
      <c r="C44" s="198"/>
      <c r="D44" s="41"/>
      <c r="E44" s="193" t="s">
        <v>165</v>
      </c>
      <c r="F44" s="198"/>
      <c r="I44" s="199"/>
    </row>
    <row r="45" spans="1:17" ht="12.75" customHeight="1" x14ac:dyDescent="0.25">
      <c r="A45" s="174"/>
      <c r="B45" s="193" t="s">
        <v>166</v>
      </c>
      <c r="C45" s="198"/>
      <c r="D45" s="41"/>
      <c r="E45" s="193" t="s">
        <v>167</v>
      </c>
      <c r="F45" s="198"/>
      <c r="I45" s="199"/>
    </row>
    <row r="46" spans="1:17" ht="12.75" customHeight="1" x14ac:dyDescent="0.25">
      <c r="A46" s="174"/>
      <c r="B46" s="193" t="s">
        <v>168</v>
      </c>
      <c r="C46" s="198"/>
      <c r="D46" s="41"/>
      <c r="E46" s="193" t="s">
        <v>169</v>
      </c>
      <c r="F46" s="198"/>
      <c r="I46" s="199"/>
    </row>
    <row r="47" spans="1:17" ht="12.75" customHeight="1" x14ac:dyDescent="0.25">
      <c r="A47" s="174"/>
      <c r="B47" s="193" t="s">
        <v>170</v>
      </c>
      <c r="C47" s="198"/>
      <c r="D47" s="41"/>
      <c r="E47" s="193" t="s">
        <v>171</v>
      </c>
      <c r="F47" s="198"/>
      <c r="I47" s="199"/>
    </row>
    <row r="48" spans="1:17" ht="12.75" customHeight="1" x14ac:dyDescent="0.25">
      <c r="A48" s="174"/>
      <c r="B48" s="193" t="s">
        <v>172</v>
      </c>
      <c r="C48" s="198"/>
      <c r="D48" s="41"/>
      <c r="E48" s="193" t="s">
        <v>173</v>
      </c>
      <c r="F48" s="198"/>
      <c r="I48" s="202"/>
      <c r="J48" s="200"/>
      <c r="K48" s="201"/>
      <c r="L48" s="201"/>
      <c r="M48" s="201"/>
      <c r="N48" s="201"/>
      <c r="O48" s="201"/>
    </row>
    <row r="49" spans="1:15" ht="12.75" customHeight="1" x14ac:dyDescent="0.25">
      <c r="A49" s="174"/>
      <c r="B49" s="193" t="s">
        <v>174</v>
      </c>
      <c r="C49" s="198"/>
      <c r="D49" s="41"/>
      <c r="E49" s="193" t="s">
        <v>175</v>
      </c>
      <c r="F49" s="198"/>
      <c r="I49" s="203" t="s">
        <v>176</v>
      </c>
      <c r="J49" s="200"/>
      <c r="K49" s="201"/>
      <c r="L49" s="201"/>
      <c r="M49" s="201"/>
      <c r="N49" s="201"/>
      <c r="O49" s="201"/>
    </row>
    <row r="50" spans="1:15" ht="12.75" customHeight="1" x14ac:dyDescent="0.25">
      <c r="A50" s="174"/>
      <c r="B50" s="193" t="s">
        <v>177</v>
      </c>
      <c r="C50" s="198"/>
      <c r="D50" s="41"/>
      <c r="E50" s="193" t="s">
        <v>178</v>
      </c>
      <c r="F50" s="198"/>
      <c r="I50" s="203">
        <f>SUM(C43:C50,F42:F50)</f>
        <v>0</v>
      </c>
      <c r="J50" s="200"/>
      <c r="K50" s="201"/>
      <c r="L50" s="201"/>
      <c r="M50" s="201"/>
      <c r="N50" s="201"/>
      <c r="O50" s="201"/>
    </row>
    <row r="51" spans="1:15" ht="7.05" customHeight="1" thickBot="1" x14ac:dyDescent="0.3">
      <c r="A51" s="204"/>
      <c r="B51" s="205"/>
      <c r="C51" s="205"/>
      <c r="D51" s="205"/>
      <c r="E51" s="205"/>
      <c r="F51" s="206"/>
      <c r="G51" s="207"/>
      <c r="H51" s="207"/>
      <c r="I51" s="208"/>
      <c r="J51" s="200"/>
      <c r="K51" s="201"/>
      <c r="L51" s="201"/>
      <c r="M51" s="201"/>
      <c r="N51" s="201"/>
      <c r="O51" s="201"/>
    </row>
    <row r="52" spans="1:15" ht="16.649999999999999" customHeight="1" thickBot="1" x14ac:dyDescent="0.3">
      <c r="A52" s="688" t="s">
        <v>196</v>
      </c>
      <c r="B52" s="689"/>
      <c r="C52" s="689"/>
      <c r="D52" s="689"/>
      <c r="E52" s="689"/>
      <c r="F52" s="689"/>
      <c r="G52" s="689"/>
      <c r="H52" s="689"/>
      <c r="I52" s="690"/>
    </row>
    <row r="53" spans="1:15" ht="16.649999999999999" customHeight="1" thickBot="1" x14ac:dyDescent="0.3">
      <c r="A53" s="219" t="s">
        <v>156</v>
      </c>
      <c r="B53" s="188" t="s">
        <v>159</v>
      </c>
      <c r="C53" s="188"/>
      <c r="D53" s="188"/>
      <c r="E53" s="188"/>
      <c r="F53" s="188"/>
      <c r="G53" s="189"/>
      <c r="H53" s="190"/>
      <c r="I53" s="373"/>
    </row>
    <row r="54" spans="1:15" ht="16.649999999999999" customHeight="1" thickBot="1" x14ac:dyDescent="0.3">
      <c r="A54" s="685" t="s">
        <v>197</v>
      </c>
      <c r="B54" s="686"/>
      <c r="C54" s="686"/>
      <c r="D54" s="686"/>
      <c r="E54" s="686"/>
      <c r="F54" s="686"/>
      <c r="G54" s="686"/>
      <c r="H54" s="686"/>
      <c r="I54" s="687"/>
    </row>
    <row r="55" spans="1:15" ht="16.649999999999999" customHeight="1" x14ac:dyDescent="0.25">
      <c r="A55" s="221" t="s">
        <v>158</v>
      </c>
      <c r="B55" s="665" t="s">
        <v>155</v>
      </c>
      <c r="C55" s="665"/>
      <c r="D55" s="665"/>
      <c r="E55" s="665"/>
      <c r="F55" s="666"/>
      <c r="G55" s="184"/>
      <c r="H55" s="185"/>
      <c r="I55" s="374"/>
    </row>
    <row r="56" spans="1:15" ht="16.649999999999999" customHeight="1" thickBot="1" x14ac:dyDescent="0.3">
      <c r="A56" s="222" t="s">
        <v>160</v>
      </c>
      <c r="B56" s="667" t="s">
        <v>157</v>
      </c>
      <c r="C56" s="667"/>
      <c r="D56" s="667"/>
      <c r="E56" s="667"/>
      <c r="F56" s="668"/>
      <c r="G56" s="186"/>
      <c r="H56" s="187"/>
      <c r="I56" s="375"/>
    </row>
    <row r="57" spans="1:15" ht="20.100000000000001" customHeight="1" thickBot="1" x14ac:dyDescent="0.3">
      <c r="A57" s="195"/>
      <c r="B57" s="195"/>
      <c r="C57" s="195"/>
      <c r="D57" s="195"/>
      <c r="E57" s="195"/>
      <c r="G57" s="195"/>
      <c r="H57" s="195"/>
    </row>
    <row r="58" spans="1:15" ht="20.100000000000001" customHeight="1" x14ac:dyDescent="0.25">
      <c r="A58" s="649" t="s">
        <v>179</v>
      </c>
      <c r="B58" s="650"/>
      <c r="C58" s="650"/>
      <c r="D58" s="650"/>
      <c r="E58" s="650"/>
      <c r="F58" s="650"/>
      <c r="G58" s="650"/>
      <c r="H58" s="650"/>
      <c r="I58" s="651"/>
    </row>
    <row r="59" spans="1:15" x14ac:dyDescent="0.25">
      <c r="A59" s="652"/>
      <c r="B59" s="653"/>
      <c r="C59" s="653"/>
      <c r="D59" s="653"/>
      <c r="E59" s="653"/>
      <c r="F59" s="653"/>
      <c r="G59" s="653"/>
      <c r="H59" s="653"/>
      <c r="I59" s="654"/>
    </row>
    <row r="60" spans="1:15" x14ac:dyDescent="0.25">
      <c r="A60" s="655" t="s">
        <v>180</v>
      </c>
      <c r="B60" s="656"/>
      <c r="C60" s="656"/>
      <c r="D60" s="656"/>
      <c r="E60" s="656"/>
      <c r="F60" s="656"/>
      <c r="G60" s="656"/>
      <c r="H60" s="656"/>
      <c r="I60" s="657"/>
    </row>
    <row r="61" spans="1:15" ht="13.8" thickBot="1" x14ac:dyDescent="0.3">
      <c r="A61" s="658" t="s">
        <v>181</v>
      </c>
      <c r="B61" s="659"/>
      <c r="C61" s="659"/>
      <c r="D61" s="659"/>
      <c r="E61" s="659"/>
      <c r="F61" s="659"/>
      <c r="G61" s="659"/>
      <c r="H61" s="659"/>
      <c r="I61" s="660"/>
    </row>
  </sheetData>
  <sheetProtection password="D8CA" sheet="1" formatCells="0" formatColumns="0" formatRows="0" selectLockedCells="1"/>
  <mergeCells count="59">
    <mergeCell ref="J9:O16"/>
    <mergeCell ref="G16:I17"/>
    <mergeCell ref="B22:F22"/>
    <mergeCell ref="G22:I22"/>
    <mergeCell ref="B21:F21"/>
    <mergeCell ref="G21:I21"/>
    <mergeCell ref="G9:I9"/>
    <mergeCell ref="G11:I11"/>
    <mergeCell ref="G13:I13"/>
    <mergeCell ref="G15:I15"/>
    <mergeCell ref="A2:I2"/>
    <mergeCell ref="D3:I3"/>
    <mergeCell ref="G18:I18"/>
    <mergeCell ref="B19:F19"/>
    <mergeCell ref="G19:I19"/>
    <mergeCell ref="D5:I5"/>
    <mergeCell ref="G28:I28"/>
    <mergeCell ref="B29:F29"/>
    <mergeCell ref="G29:I29"/>
    <mergeCell ref="B24:F24"/>
    <mergeCell ref="G24:I24"/>
    <mergeCell ref="B25:F25"/>
    <mergeCell ref="G25:I25"/>
    <mergeCell ref="B26:F26"/>
    <mergeCell ref="G26:I26"/>
    <mergeCell ref="B27:F27"/>
    <mergeCell ref="G27:I27"/>
    <mergeCell ref="B28:F28"/>
    <mergeCell ref="J33:P34"/>
    <mergeCell ref="B34:F34"/>
    <mergeCell ref="G34:I34"/>
    <mergeCell ref="B35:F35"/>
    <mergeCell ref="G35:I35"/>
    <mergeCell ref="J35:P36"/>
    <mergeCell ref="B36:F36"/>
    <mergeCell ref="G36:I36"/>
    <mergeCell ref="B33:F33"/>
    <mergeCell ref="G33:I33"/>
    <mergeCell ref="G39:I39"/>
    <mergeCell ref="B40:F40"/>
    <mergeCell ref="G40:I40"/>
    <mergeCell ref="A54:I54"/>
    <mergeCell ref="A52:I52"/>
    <mergeCell ref="A58:I59"/>
    <mergeCell ref="A60:I60"/>
    <mergeCell ref="A61:I61"/>
    <mergeCell ref="B30:F30"/>
    <mergeCell ref="G30:I30"/>
    <mergeCell ref="B31:F31"/>
    <mergeCell ref="G31:I31"/>
    <mergeCell ref="B32:F32"/>
    <mergeCell ref="G32:I32"/>
    <mergeCell ref="B55:F55"/>
    <mergeCell ref="B56:F56"/>
    <mergeCell ref="B37:F37"/>
    <mergeCell ref="G37:I37"/>
    <mergeCell ref="B38:F38"/>
    <mergeCell ref="G38:I38"/>
    <mergeCell ref="B39:F39"/>
  </mergeCells>
  <hyperlinks>
    <hyperlink ref="A61:G61" r:id="rId1" display="http://www.nvaging.net/grants/fixed_fee_rates.htm " xr:uid="{00000000-0004-0000-0400-000000000000}"/>
    <hyperlink ref="A60" r:id="rId2" xr:uid="{00000000-0004-0000-0400-000001000000}"/>
    <hyperlink ref="A60:I60" r:id="rId3" display="http://adsd.nv.gov/Programs/Grant/ServSpecs/Documents/" xr:uid="{00000000-0004-0000-0400-000002000000}"/>
    <hyperlink ref="A61:I61" r:id="rId4" display="http://www.nvaging.net/grants/fixed_fee_rates.htm " xr:uid="{00000000-0004-0000-0400-000003000000}"/>
    <hyperlink ref="A61" r:id="rId5" xr:uid="{00000000-0004-0000-0400-000004000000}"/>
  </hyperlinks>
  <printOptions horizontalCentered="1"/>
  <pageMargins left="0.55000000000000004" right="0.64" top="0.66" bottom="0.72" header="0.5" footer="0.5"/>
  <pageSetup scale="88" orientation="portrait" r:id="rId6"/>
  <headerFooter alignWithMargins="0">
    <oddFooter>&amp;L&amp;9ADSD – Short Form Subaward Application&amp;R&amp;9Revised 3/2019</oddFooter>
  </headerFooter>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64"/>
  <sheetViews>
    <sheetView topLeftCell="N13" workbookViewId="0">
      <selection activeCell="N13" sqref="N13"/>
    </sheetView>
  </sheetViews>
  <sheetFormatPr defaultRowHeight="13.2" x14ac:dyDescent="0.25"/>
  <cols>
    <col min="1" max="1" width="64.21875" hidden="1" customWidth="1"/>
    <col min="2" max="2" width="10" hidden="1" customWidth="1"/>
    <col min="3" max="3" width="11.44140625" hidden="1" customWidth="1"/>
    <col min="4" max="5" width="9.21875" hidden="1" customWidth="1"/>
    <col min="6" max="6" width="8.77734375" hidden="1" customWidth="1"/>
    <col min="7" max="7" width="11.5546875" hidden="1" customWidth="1"/>
    <col min="8" max="10" width="8.77734375" hidden="1" customWidth="1"/>
    <col min="11" max="13" width="0" hidden="1" customWidth="1"/>
  </cols>
  <sheetData>
    <row r="1" spans="1:10" ht="13.8" hidden="1" thickBot="1" x14ac:dyDescent="0.3">
      <c r="A1" s="94" t="s">
        <v>82</v>
      </c>
      <c r="B1" s="743" t="s">
        <v>83</v>
      </c>
      <c r="C1" s="744"/>
      <c r="D1" s="744"/>
      <c r="E1" s="744"/>
      <c r="F1" s="744"/>
      <c r="G1" s="744"/>
      <c r="H1" s="744"/>
      <c r="I1" s="744"/>
    </row>
    <row r="2" spans="1:10" hidden="1" x14ac:dyDescent="0.25">
      <c r="A2" s="96">
        <v>1</v>
      </c>
      <c r="B2" s="97" t="s">
        <v>84</v>
      </c>
      <c r="C2" s="98" t="s">
        <v>85</v>
      </c>
      <c r="D2" s="99">
        <v>0.15</v>
      </c>
      <c r="E2" s="100">
        <v>0</v>
      </c>
      <c r="F2" s="33" t="str">
        <f>IF($A$2=2,B2,"")</f>
        <v/>
      </c>
      <c r="G2" s="33" t="str">
        <f>IF($A$2=2,C2,"")</f>
        <v/>
      </c>
      <c r="H2" s="101" t="str">
        <f>IF($A$2=2,D2,"")</f>
        <v/>
      </c>
      <c r="I2" s="102" t="str">
        <f>IF($A$2=2,E2,"")</f>
        <v/>
      </c>
    </row>
    <row r="3" spans="1:10" hidden="1" x14ac:dyDescent="0.25">
      <c r="A3" s="59"/>
      <c r="B3" s="103" t="s">
        <v>86</v>
      </c>
      <c r="C3" s="104"/>
      <c r="D3" s="104"/>
      <c r="F3" t="str">
        <f>IF($A$2=3,B3,"")</f>
        <v/>
      </c>
      <c r="G3" t="str">
        <f>IF($A$2=3,C3,"")</f>
        <v/>
      </c>
      <c r="H3" t="str">
        <f>IF($A$2=3,D3,"")</f>
        <v/>
      </c>
      <c r="I3" s="60" t="str">
        <f>IF($A$2=3,E3,"")</f>
        <v/>
      </c>
    </row>
    <row r="4" spans="1:10" hidden="1" x14ac:dyDescent="0.25">
      <c r="A4" s="105" t="s">
        <v>87</v>
      </c>
      <c r="B4" s="103" t="s">
        <v>86</v>
      </c>
      <c r="C4" s="104"/>
      <c r="D4" s="104"/>
      <c r="F4" t="str">
        <f>IF($A$2=4,B4,"")</f>
        <v/>
      </c>
      <c r="G4" t="str">
        <f>IF($A$2=4,C4,"")</f>
        <v/>
      </c>
      <c r="H4" t="str">
        <f>IF($A$2=4,D4,"")</f>
        <v/>
      </c>
      <c r="I4" s="60" t="str">
        <f>IF($A$2=4,E4,"")</f>
        <v/>
      </c>
    </row>
    <row r="5" spans="1:10" hidden="1" x14ac:dyDescent="0.25">
      <c r="A5" s="105" t="s">
        <v>88</v>
      </c>
      <c r="B5" s="103" t="s">
        <v>84</v>
      </c>
      <c r="C5" s="104" t="s">
        <v>89</v>
      </c>
      <c r="D5" s="106">
        <v>5.6660000000000004</v>
      </c>
      <c r="E5" s="32">
        <v>0</v>
      </c>
      <c r="F5" t="str">
        <f>IF($A$2=5,B5,"")</f>
        <v/>
      </c>
      <c r="G5" t="str">
        <f>IF($A$2=5,C5,"")</f>
        <v/>
      </c>
      <c r="H5" t="str">
        <f>IF($A$2=5,D5,"")</f>
        <v/>
      </c>
      <c r="I5" s="60" t="str">
        <f>IF($A$2=5,E5,"")</f>
        <v/>
      </c>
    </row>
    <row r="6" spans="1:10" hidden="1" x14ac:dyDescent="0.25">
      <c r="A6" s="105" t="s">
        <v>90</v>
      </c>
      <c r="B6" s="103" t="s">
        <v>86</v>
      </c>
      <c r="C6" s="104"/>
      <c r="D6" s="106"/>
      <c r="E6" s="32"/>
      <c r="F6" t="str">
        <f>IF($A$2=6,B6,"")</f>
        <v/>
      </c>
      <c r="G6" t="str">
        <f>IF($A$2=6,C6,"")</f>
        <v/>
      </c>
      <c r="H6" t="str">
        <f>IF($A$2=6,D6,"")</f>
        <v/>
      </c>
      <c r="I6" s="60" t="str">
        <f>IF($A$2=6,E6,"")</f>
        <v/>
      </c>
    </row>
    <row r="7" spans="1:10" hidden="1" x14ac:dyDescent="0.25">
      <c r="A7" s="105" t="s">
        <v>91</v>
      </c>
      <c r="B7" s="103" t="s">
        <v>86</v>
      </c>
      <c r="C7" s="104" t="s">
        <v>85</v>
      </c>
      <c r="D7" s="107">
        <v>0.25</v>
      </c>
      <c r="E7" s="32">
        <v>0</v>
      </c>
      <c r="F7" t="str">
        <f>IF(A14=3,"yes",IF($A$2=7,B7,""))</f>
        <v/>
      </c>
      <c r="G7" t="str">
        <f>IF($A$2=7,C7,"")</f>
        <v/>
      </c>
      <c r="H7" t="str">
        <f>IF($A$2=7,D7,"")</f>
        <v/>
      </c>
      <c r="I7" s="60" t="str">
        <f>IF($A$2=7,E7,"")</f>
        <v/>
      </c>
    </row>
    <row r="8" spans="1:10" hidden="1" x14ac:dyDescent="0.25">
      <c r="A8" s="105" t="s">
        <v>92</v>
      </c>
      <c r="B8" s="103" t="s">
        <v>86</v>
      </c>
      <c r="C8" s="104"/>
      <c r="D8" s="104"/>
      <c r="E8" s="104"/>
      <c r="F8" t="str">
        <f>IF($A$2=8,B8,"")</f>
        <v/>
      </c>
      <c r="G8" t="str">
        <f>IF($A$2=8,C8,"")</f>
        <v/>
      </c>
      <c r="H8" t="str">
        <f>IF($A$2=8,D8,"")</f>
        <v/>
      </c>
      <c r="I8" s="60" t="str">
        <f>IF($A$2=8,E8,"")</f>
        <v/>
      </c>
    </row>
    <row r="9" spans="1:10" hidden="1" x14ac:dyDescent="0.25">
      <c r="A9" s="105" t="s">
        <v>93</v>
      </c>
      <c r="B9" s="103" t="s">
        <v>86</v>
      </c>
      <c r="C9" s="104"/>
      <c r="D9" s="104"/>
      <c r="E9" s="104"/>
      <c r="F9" t="str">
        <f>IF($A$2=9,B9,"")</f>
        <v/>
      </c>
      <c r="G9" t="str">
        <f>IF($A$2=9,C9,"")</f>
        <v/>
      </c>
      <c r="H9" t="str">
        <f>IF($A$2=9,D9,"")</f>
        <v/>
      </c>
      <c r="I9" s="60" t="str">
        <f>IF($A$2=9,E9,"")</f>
        <v/>
      </c>
    </row>
    <row r="10" spans="1:10" hidden="1" x14ac:dyDescent="0.25">
      <c r="A10" s="108"/>
      <c r="B10" s="103" t="s">
        <v>86</v>
      </c>
      <c r="C10" s="104"/>
      <c r="D10" s="104"/>
      <c r="E10" s="104"/>
      <c r="F10" t="str">
        <f>IF($A$2=10,B10,"")</f>
        <v/>
      </c>
      <c r="G10" t="str">
        <f>IF($A$2=10,C10,"")</f>
        <v/>
      </c>
      <c r="H10" t="str">
        <f>IF($A$2=10,D10,"")</f>
        <v/>
      </c>
      <c r="I10" s="60" t="str">
        <f>IF($A$2=10,E10,"")</f>
        <v/>
      </c>
    </row>
    <row r="11" spans="1:10" hidden="1" x14ac:dyDescent="0.25">
      <c r="A11" s="108"/>
      <c r="B11" s="59"/>
      <c r="F11" t="str">
        <f>CONCATENATE(F2,F3,F4,F5,F6,F7,F8,F9,F10)</f>
        <v/>
      </c>
      <c r="G11" t="str">
        <f>CONCATENATE(G2,G3,G4,G5,G6,G7,G8,G9,G10)</f>
        <v/>
      </c>
      <c r="H11" t="str">
        <f>CONCATENATE(H2,H3,H4,H5,H6,H7,H8,H9,H10)</f>
        <v/>
      </c>
      <c r="I11" s="109">
        <f>SUM(I2:I10)</f>
        <v>0</v>
      </c>
    </row>
    <row r="12" spans="1:10" ht="13.8" hidden="1" thickBot="1" x14ac:dyDescent="0.3">
      <c r="A12" s="110"/>
      <c r="B12" s="59" t="str">
        <f>IF(A2&lt;8,G13,"")</f>
        <v/>
      </c>
      <c r="F12" t="s">
        <v>191</v>
      </c>
      <c r="I12" s="60"/>
    </row>
    <row r="13" spans="1:10" ht="13.8" thickBot="1" x14ac:dyDescent="0.3">
      <c r="A13" s="95" t="s">
        <v>94</v>
      </c>
      <c r="B13" s="59"/>
      <c r="F13" s="32" t="str">
        <f>IF(A2=1,"","Match is required.")</f>
        <v/>
      </c>
      <c r="G13" s="111" t="str">
        <f>IF(A2=1,"",(IF(F11="no",F15,CONCATENATE("Total amount requested from ADSD ",G11,H11))))</f>
        <v/>
      </c>
      <c r="I13" s="60"/>
    </row>
    <row r="14" spans="1:10" x14ac:dyDescent="0.25">
      <c r="A14" s="112">
        <v>1</v>
      </c>
      <c r="F14" s="32" t="str">
        <f>IF(A2=1,"","Match is not required for this funding source. ")</f>
        <v/>
      </c>
      <c r="I14" s="60"/>
      <c r="J14" t="str">
        <f>INDEX(A42:A44,A41)&amp;";  "</f>
        <v xml:space="preserve">Categorical;  </v>
      </c>
    </row>
    <row r="15" spans="1:10" x14ac:dyDescent="0.25">
      <c r="A15" s="113"/>
      <c r="F15" t="s">
        <v>95</v>
      </c>
      <c r="I15" s="60"/>
      <c r="J15">
        <f>'Applicant Information'!B42</f>
        <v>0</v>
      </c>
    </row>
    <row r="16" spans="1:10" x14ac:dyDescent="0.25">
      <c r="A16" s="114"/>
      <c r="B16" t="s">
        <v>96</v>
      </c>
      <c r="C16" s="32" t="s">
        <v>97</v>
      </c>
      <c r="D16" s="32" t="s">
        <v>98</v>
      </c>
      <c r="E16" s="32" t="s">
        <v>99</v>
      </c>
      <c r="F16" s="32" t="s">
        <v>100</v>
      </c>
      <c r="I16" s="60"/>
    </row>
    <row r="17" spans="1:9" x14ac:dyDescent="0.25">
      <c r="A17" s="114"/>
      <c r="B17" t="str">
        <f>IF(A2=1,"Not Chosen. Go to Applicant Information tab.",(CONCATENATE(B18,B19,B20,B21,B22,B23,B24,B25,B26)))</f>
        <v>Not Chosen. Go to Applicant Information tab.</v>
      </c>
      <c r="C17" s="32"/>
      <c r="D17" s="32"/>
      <c r="E17" s="32"/>
      <c r="I17" s="60"/>
    </row>
    <row r="18" spans="1:9" x14ac:dyDescent="0.25">
      <c r="A18" s="114"/>
      <c r="B18" t="str">
        <f>IF($A$2=2,A4,"")</f>
        <v/>
      </c>
      <c r="D18" s="32"/>
      <c r="E18" s="32"/>
      <c r="I18" s="60"/>
    </row>
    <row r="19" spans="1:9" x14ac:dyDescent="0.25">
      <c r="A19" s="114"/>
      <c r="B19" t="str">
        <f>IF($A$2=3,A5,"")</f>
        <v/>
      </c>
      <c r="D19" s="32"/>
      <c r="E19" s="32"/>
      <c r="I19" s="60"/>
    </row>
    <row r="20" spans="1:9" x14ac:dyDescent="0.25">
      <c r="A20" s="114"/>
      <c r="B20" t="str">
        <f>IF($A$2=4,A6,"")</f>
        <v/>
      </c>
      <c r="D20" s="32"/>
      <c r="E20" s="32"/>
      <c r="I20" s="60"/>
    </row>
    <row r="21" spans="1:9" x14ac:dyDescent="0.25">
      <c r="A21" s="114"/>
      <c r="B21" t="str">
        <f>IF($A$2=5,A7,"")</f>
        <v/>
      </c>
      <c r="D21" s="32"/>
      <c r="E21" s="32"/>
      <c r="I21" s="60"/>
    </row>
    <row r="22" spans="1:9" x14ac:dyDescent="0.25">
      <c r="A22" s="114"/>
      <c r="B22" s="111" t="str">
        <f>IF($A$2=6,A8,"")</f>
        <v/>
      </c>
      <c r="D22" s="32"/>
      <c r="E22" s="32"/>
      <c r="I22" s="60"/>
    </row>
    <row r="23" spans="1:9" x14ac:dyDescent="0.25">
      <c r="A23" s="114"/>
      <c r="B23" t="str">
        <f>IF($A$2=7,A9,"")</f>
        <v/>
      </c>
      <c r="C23" s="32"/>
      <c r="D23" s="32"/>
      <c r="E23" s="32"/>
      <c r="I23" s="60"/>
    </row>
    <row r="24" spans="1:9" x14ac:dyDescent="0.25">
      <c r="A24" s="114"/>
      <c r="B24" t="str">
        <f>IF($A$2=8,A10,"")</f>
        <v/>
      </c>
      <c r="C24" s="32"/>
      <c r="D24" s="32"/>
      <c r="E24" s="32"/>
      <c r="I24" s="60"/>
    </row>
    <row r="25" spans="1:9" x14ac:dyDescent="0.25">
      <c r="A25" s="114"/>
      <c r="B25" t="str">
        <f>IF($A$2=9,A11,"")</f>
        <v/>
      </c>
      <c r="C25" s="32"/>
      <c r="D25" s="32"/>
      <c r="E25" s="32"/>
      <c r="I25" s="60"/>
    </row>
    <row r="26" spans="1:9" ht="13.8" thickBot="1" x14ac:dyDescent="0.3">
      <c r="A26" s="114"/>
      <c r="B26" s="115" t="str">
        <f>IF($A$2=10,A12,"")</f>
        <v/>
      </c>
      <c r="C26" s="116" t="str">
        <f>IF(OR(A14=22,A14=23,A14=25,A14=26),1,"")</f>
        <v/>
      </c>
      <c r="D26" s="115"/>
      <c r="E26" s="115"/>
      <c r="F26" s="115"/>
      <c r="G26" s="115"/>
      <c r="H26" s="115"/>
      <c r="I26" s="117"/>
    </row>
    <row r="27" spans="1:9" ht="15" x14ac:dyDescent="0.25">
      <c r="A27" s="114"/>
      <c r="B27" s="33"/>
      <c r="C27" s="33"/>
      <c r="D27" s="33"/>
      <c r="E27" s="118" t="str">
        <f>IF((OR($A$14=2,$A$14=15)),1,"")</f>
        <v/>
      </c>
      <c r="F27" s="119"/>
      <c r="G27" s="119"/>
      <c r="H27" s="119"/>
      <c r="I27" s="120"/>
    </row>
    <row r="28" spans="1:9" x14ac:dyDescent="0.25">
      <c r="A28" s="114"/>
      <c r="B28" s="121" t="str">
        <f>IF(E27=1,"ALERT: This is not a categorical service. Change the type of grant to fixed-fee.","")</f>
        <v/>
      </c>
      <c r="I28" s="60"/>
    </row>
    <row r="29" spans="1:9" ht="13.8" thickBot="1" x14ac:dyDescent="0.3">
      <c r="A29" s="114"/>
      <c r="B29" s="122" t="str">
        <f>IF(A41=2, B28, "")</f>
        <v/>
      </c>
      <c r="H29" s="115"/>
      <c r="I29" s="117"/>
    </row>
    <row r="30" spans="1:9" x14ac:dyDescent="0.25">
      <c r="A30" s="114"/>
      <c r="B30" s="118" t="str">
        <f>IF($A$14=2, 1, "")</f>
        <v/>
      </c>
      <c r="C30" s="118"/>
      <c r="D30" s="118" t="str">
        <f>IF($A$14=15, 1, "")</f>
        <v/>
      </c>
      <c r="E30" s="118" t="str">
        <f>IF($A$14=24, 1, "")</f>
        <v/>
      </c>
      <c r="F30" s="118">
        <f>SUM(B30:E30)</f>
        <v>0</v>
      </c>
      <c r="G30" s="123"/>
      <c r="H30" s="118"/>
      <c r="I30" s="118"/>
    </row>
    <row r="31" spans="1:9" x14ac:dyDescent="0.25">
      <c r="A31" s="114"/>
      <c r="B31" s="121" t="str">
        <f>IF((AND(A14&gt;1,F30&lt;1)), "ALERT: This is not a fixed-fee service. Change the type of grant to categorical.","")</f>
        <v/>
      </c>
      <c r="C31" s="121"/>
      <c r="D31" s="121"/>
      <c r="E31" s="121"/>
      <c r="F31" s="121"/>
      <c r="G31" s="124"/>
      <c r="H31" s="121"/>
      <c r="I31" s="121"/>
    </row>
    <row r="32" spans="1:9" ht="13.8" thickBot="1" x14ac:dyDescent="0.3">
      <c r="A32" s="114"/>
      <c r="B32" s="122" t="str">
        <f>IF(A41=3, B31, "")</f>
        <v/>
      </c>
      <c r="C32" s="122"/>
      <c r="D32" s="122"/>
      <c r="E32" s="122"/>
      <c r="F32" s="122"/>
      <c r="G32" s="125"/>
      <c r="H32" s="121"/>
      <c r="I32" s="121"/>
    </row>
    <row r="33" spans="1:19" ht="15.6" thickBot="1" x14ac:dyDescent="0.3">
      <c r="A33" s="114"/>
      <c r="B33" s="155" t="str">
        <f>IF($A$14=7,1,"")</f>
        <v/>
      </c>
      <c r="C33" s="126" t="str">
        <f>IF($A$14=8,1,"")</f>
        <v/>
      </c>
      <c r="D33" s="126" t="str">
        <f>IF($A$14=9,1,"")</f>
        <v/>
      </c>
      <c r="E33" s="126" t="str">
        <f>IF($A$14=10,1,"")</f>
        <v/>
      </c>
      <c r="F33" s="127">
        <f>SUM(B33:E33)</f>
        <v>0</v>
      </c>
      <c r="G33" s="127">
        <f>IF(A14=2,2,F33)</f>
        <v>0</v>
      </c>
      <c r="H33" s="128">
        <f>IF(A14=15,3,F33)</f>
        <v>0</v>
      </c>
      <c r="I33" s="128">
        <f>IF(A14=24,4,F33)</f>
        <v>0</v>
      </c>
      <c r="J33" s="129"/>
      <c r="K33" s="129"/>
      <c r="L33" s="129"/>
      <c r="M33" s="129"/>
      <c r="N33" s="129"/>
      <c r="O33" s="129"/>
      <c r="P33" s="129"/>
      <c r="Q33" s="129"/>
      <c r="R33" s="129"/>
      <c r="S33" s="129"/>
    </row>
    <row r="34" spans="1:19" x14ac:dyDescent="0.25">
      <c r="A34" s="114"/>
      <c r="B34" s="130" t="str">
        <f>IF(B30=1,(IF(A41=2,"This is not a categorical service. Change the type of grant to fixed-fee.","")),"")</f>
        <v/>
      </c>
      <c r="C34" s="130"/>
      <c r="D34" s="130"/>
      <c r="E34" s="130"/>
      <c r="F34" s="130"/>
      <c r="G34" s="131"/>
    </row>
    <row r="35" spans="1:19" x14ac:dyDescent="0.25">
      <c r="A35" s="114"/>
      <c r="B35" s="132" t="str">
        <f>IF(D30=1,(IF(A41=2,"This is not a categorical service. Change the type of grant to fixed-fee.","")),"")</f>
        <v/>
      </c>
      <c r="C35" s="132"/>
      <c r="D35" s="132"/>
      <c r="E35" s="132"/>
      <c r="F35" s="132"/>
      <c r="G35" s="133"/>
    </row>
    <row r="36" spans="1:19" x14ac:dyDescent="0.25">
      <c r="A36" s="114"/>
      <c r="B36" t="str">
        <f>IF(B34&amp;B35="","",(CONCATENATE(B34,B35)))</f>
        <v/>
      </c>
    </row>
    <row r="37" spans="1:19" x14ac:dyDescent="0.25">
      <c r="A37" s="114"/>
    </row>
    <row r="38" spans="1:19" x14ac:dyDescent="0.25">
      <c r="A38" s="114"/>
    </row>
    <row r="39" spans="1:19" ht="13.8" thickBot="1" x14ac:dyDescent="0.3">
      <c r="A39" s="134"/>
    </row>
    <row r="40" spans="1:19" x14ac:dyDescent="0.25">
      <c r="A40" s="94" t="s">
        <v>101</v>
      </c>
    </row>
    <row r="41" spans="1:19" x14ac:dyDescent="0.25">
      <c r="A41" s="135">
        <v>2</v>
      </c>
    </row>
    <row r="42" spans="1:19" x14ac:dyDescent="0.25">
      <c r="A42" s="113"/>
    </row>
    <row r="43" spans="1:19" x14ac:dyDescent="0.25">
      <c r="A43" s="113" t="s">
        <v>102</v>
      </c>
    </row>
    <row r="44" spans="1:19" x14ac:dyDescent="0.25">
      <c r="A44" s="113" t="s">
        <v>103</v>
      </c>
    </row>
    <row r="45" spans="1:19" ht="13.8" thickBot="1" x14ac:dyDescent="0.3">
      <c r="A45" s="114" t="s">
        <v>104</v>
      </c>
      <c r="B45" s="136"/>
    </row>
    <row r="46" spans="1:19" x14ac:dyDescent="0.25">
      <c r="A46" s="137" t="s">
        <v>105</v>
      </c>
      <c r="B46" s="37">
        <f>IF(A41=3,15,0)</f>
        <v>0</v>
      </c>
    </row>
    <row r="47" spans="1:19" x14ac:dyDescent="0.25">
      <c r="A47" s="138" t="str">
        <f>IF(A14=2,7," ")</f>
        <v xml:space="preserve"> </v>
      </c>
      <c r="B47" s="60"/>
    </row>
    <row r="48" spans="1:19" x14ac:dyDescent="0.25">
      <c r="A48" s="138" t="str">
        <f>IF(A14=2,42," ")</f>
        <v xml:space="preserve"> </v>
      </c>
      <c r="B48" s="60"/>
    </row>
    <row r="49" spans="1:9" ht="13.8" thickBot="1" x14ac:dyDescent="0.3">
      <c r="A49" s="138"/>
      <c r="B49" s="60"/>
    </row>
    <row r="50" spans="1:9" x14ac:dyDescent="0.25">
      <c r="A50" s="139" t="str">
        <f>IF(A14=16,B46," ")</f>
        <v xml:space="preserve"> </v>
      </c>
      <c r="B50" s="140"/>
    </row>
    <row r="51" spans="1:9" ht="13.8" thickBot="1" x14ac:dyDescent="0.3">
      <c r="A51" s="141"/>
      <c r="D51" s="142"/>
      <c r="E51" s="142"/>
      <c r="F51" s="142"/>
      <c r="G51" s="142"/>
      <c r="H51" s="142"/>
      <c r="I51" s="142"/>
    </row>
    <row r="52" spans="1:9" hidden="1" x14ac:dyDescent="0.25">
      <c r="A52" s="143" t="s">
        <v>106</v>
      </c>
      <c r="C52" s="142"/>
      <c r="D52" s="142"/>
      <c r="E52" s="142"/>
      <c r="F52" s="142"/>
      <c r="G52" s="142"/>
      <c r="H52" s="142"/>
    </row>
    <row r="53" spans="1:9" hidden="1" x14ac:dyDescent="0.25">
      <c r="A53" s="114" t="s">
        <v>63</v>
      </c>
    </row>
    <row r="54" spans="1:9" hidden="1" x14ac:dyDescent="0.25">
      <c r="A54" s="114" t="s">
        <v>107</v>
      </c>
    </row>
    <row r="55" spans="1:9" ht="13.8" hidden="1" thickBot="1" x14ac:dyDescent="0.3">
      <c r="A55" s="114" t="s">
        <v>108</v>
      </c>
    </row>
    <row r="56" spans="1:9" x14ac:dyDescent="0.25">
      <c r="A56" s="144" t="s">
        <v>109</v>
      </c>
      <c r="B56" s="145"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9" x14ac:dyDescent="0.25">
      <c r="A57" s="146">
        <v>1</v>
      </c>
      <c r="B57" s="147" t="str">
        <f>(IF(AND(A2&gt;2,A57=4),"Error: Funding sources do not match. Check the drop down menu.",""))</f>
        <v/>
      </c>
    </row>
    <row r="58" spans="1:9" x14ac:dyDescent="0.25">
      <c r="A58" s="59"/>
      <c r="B58" s="148" t="str">
        <f>IF(A41=3,"",(IF(AND(A41=2,A57=5),"Error: Grant types do not match. Check drop down menus.","")))</f>
        <v/>
      </c>
    </row>
    <row r="59" spans="1:9" ht="13.8" thickBot="1" x14ac:dyDescent="0.3">
      <c r="A59" s="105" t="s">
        <v>110</v>
      </c>
      <c r="B59" s="148" t="str">
        <f>IF(A57=1,"",(IF(AND(A57&lt;4,A2=2),"Error: Administrative costs for ILG funds are limited to 8%. Check the drop down menu.","")))</f>
        <v/>
      </c>
      <c r="D59" s="149"/>
      <c r="E59" s="149"/>
      <c r="F59" s="149"/>
      <c r="G59" s="149"/>
    </row>
    <row r="60" spans="1:9" x14ac:dyDescent="0.25">
      <c r="A60" s="105" t="s">
        <v>111</v>
      </c>
      <c r="B60" s="145" t="str">
        <f>IF(A41=3,"",(IF(AND(B57="",B58="",B59=""),B56,CONCATENATE(B57,B58,B59))))</f>
        <v/>
      </c>
      <c r="C60" s="149"/>
    </row>
    <row r="61" spans="1:9" x14ac:dyDescent="0.25">
      <c r="A61" s="105" t="s">
        <v>112</v>
      </c>
      <c r="B61" s="150" t="s">
        <v>190</v>
      </c>
      <c r="C61" s="151" t="str">
        <f>IF(A57=1,"Not chosen","")</f>
        <v>Not chosen</v>
      </c>
    </row>
    <row r="62" spans="1:9" ht="13.8" thickBot="1" x14ac:dyDescent="0.3">
      <c r="A62" s="152" t="s">
        <v>113</v>
      </c>
      <c r="B62" s="150">
        <v>0</v>
      </c>
      <c r="C62" s="151" t="str">
        <f>IF(A57=2,A59,(IF(A57=3,A60,"")))</f>
        <v/>
      </c>
    </row>
    <row r="63" spans="1:9" x14ac:dyDescent="0.25">
      <c r="B63" s="153">
        <f>SUM(B61:B62)</f>
        <v>0</v>
      </c>
      <c r="C63" s="151" t="str">
        <f>IF(A57=4,A61,(IF(A57=5,A62,"")))</f>
        <v/>
      </c>
    </row>
    <row r="64" spans="1:9" x14ac:dyDescent="0.25">
      <c r="C64" s="154" t="str">
        <f>CONCATENATE(C61,C62,C63)</f>
        <v>Not chosen</v>
      </c>
    </row>
  </sheetData>
  <mergeCells count="1">
    <mergeCell ref="B1:I1"/>
  </mergeCells>
  <printOptions horizontalCentered="1"/>
  <pageMargins left="0.55000000000000004" right="0.64" top="0.66" bottom="0.72" header="0.5" footer="0.5"/>
  <pageSetup scale="59" orientation="portrait" verticalDpi="0" r:id="rId1"/>
  <headerFooter alignWithMargins="0">
    <oddFooter>&amp;L&amp;9ADSD – Short Form Subaward Application&amp;R&amp;9Revised 3/2019</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PS xmlns="d7885a59-ddd6-4ff4-84ac-37fe411afc10" xsi:nil="true"/>
    <COVID_x002d_19 xmlns="d7885a59-ddd6-4ff4-84ac-37fe411afc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674FBC5BDFF442B33BF28027724FD1" ma:contentTypeVersion="12" ma:contentTypeDescription="Create a new document." ma:contentTypeScope="" ma:versionID="6a88bc194e39cf671245db09971c26fd">
  <xsd:schema xmlns:xsd="http://www.w3.org/2001/XMLSchema" xmlns:xs="http://www.w3.org/2001/XMLSchema" xmlns:p="http://schemas.microsoft.com/office/2006/metadata/properties" xmlns:ns2="d7885a59-ddd6-4ff4-84ac-37fe411afc10" xmlns:ns3="2822b221-7f5a-4d28-a0ae-5273699ff6ef" targetNamespace="http://schemas.microsoft.com/office/2006/metadata/properties" ma:root="true" ma:fieldsID="73643c8306a9d5c8ae97764bd463a4f4" ns2:_="" ns3:_="">
    <xsd:import namespace="d7885a59-ddd6-4ff4-84ac-37fe411afc10"/>
    <xsd:import namespace="2822b221-7f5a-4d28-a0ae-5273699ff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GPS" minOccurs="0"/>
                <xsd:element ref="ns2:COVID_x002d_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85a59-ddd6-4ff4-84ac-37fe411af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GPS" ma:index="18" nillable="true" ma:displayName="GPS" ma:format="Dropdown" ma:internalName="GPS">
      <xsd:simpleType>
        <xsd:union memberTypes="dms:Text">
          <xsd:simpleType>
            <xsd:restriction base="dms:Choice">
              <xsd:enumeration value="AC"/>
              <xsd:enumeration value="DC"/>
              <xsd:enumeration value="KF"/>
              <xsd:enumeration value="LR"/>
              <xsd:enumeration value="LT"/>
            </xsd:restriction>
          </xsd:simpleType>
        </xsd:union>
      </xsd:simpleType>
    </xsd:element>
    <xsd:element name="COVID_x002d_19" ma:index="19" nillable="true" ma:displayName="COVID-19" ma:format="Dropdown" ma:internalName="COVID_x002d_19">
      <xsd:simpleType>
        <xsd:restriction base="dms:Choice">
          <xsd:enumeration value="COVID-19"/>
        </xsd:restriction>
      </xsd:simpleType>
    </xsd:element>
  </xsd:schema>
  <xsd:schema xmlns:xsd="http://www.w3.org/2001/XMLSchema" xmlns:xs="http://www.w3.org/2001/XMLSchema" xmlns:dms="http://schemas.microsoft.com/office/2006/documentManagement/types" xmlns:pc="http://schemas.microsoft.com/office/infopath/2007/PartnerControls" targetNamespace="2822b221-7f5a-4d28-a0ae-5273699ff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F1CF58-99CC-471B-9D37-9C11624C503A}">
  <ds:schemaRefs>
    <ds:schemaRef ds:uri="http://schemas.microsoft.com/sharepoint/v3/contenttype/forms"/>
  </ds:schemaRefs>
</ds:datastoreItem>
</file>

<file path=customXml/itemProps2.xml><?xml version="1.0" encoding="utf-8"?>
<ds:datastoreItem xmlns:ds="http://schemas.openxmlformats.org/officeDocument/2006/customXml" ds:itemID="{8A05B60D-87B8-44D5-8C40-14528A1D619A}">
  <ds:schemaRefs>
    <ds:schemaRef ds:uri="2822b221-7f5a-4d28-a0ae-5273699ff6ef"/>
    <ds:schemaRef ds:uri="http://purl.org/dc/elements/1.1/"/>
    <ds:schemaRef ds:uri="http://www.w3.org/XML/1998/namespace"/>
    <ds:schemaRef ds:uri="http://schemas.microsoft.com/office/2006/metadata/properties"/>
    <ds:schemaRef ds:uri="http://purl.org/dc/terms/"/>
    <ds:schemaRef ds:uri="d7885a59-ddd6-4ff4-84ac-37fe411afc10"/>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F96BB500-A253-47E7-9DDC-E27DAABA4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85a59-ddd6-4ff4-84ac-37fe411afc10"/>
    <ds:schemaRef ds:uri="2822b221-7f5a-4d28-a0ae-5273699f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Applicant Information</vt:lpstr>
      <vt:lpstr>Questionnaire</vt:lpstr>
      <vt:lpstr>Budget Narrative</vt:lpstr>
      <vt:lpstr>Budget Summary</vt:lpstr>
      <vt:lpstr>Projected Output Measures</vt:lpstr>
      <vt:lpstr>Do not delete - for ADSD use</vt:lpstr>
      <vt:lpstr>'Applicant Information'!Print_Area</vt:lpstr>
      <vt:lpstr>'Budget Narrative'!Print_Area</vt:lpstr>
      <vt:lpstr>'Budget Summary'!Print_Area</vt:lpstr>
      <vt:lpstr>'Projected Output Measures'!Print_Area</vt:lpstr>
      <vt:lpstr>Questionnaire!Print_Area</vt:lpstr>
      <vt:lpstr>'Budget Narrative'!Print_Titles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Kristi Martin</cp:lastModifiedBy>
  <cp:lastPrinted>2021-03-19T15:29:45Z</cp:lastPrinted>
  <dcterms:created xsi:type="dcterms:W3CDTF">2003-10-07T23:50:25Z</dcterms:created>
  <dcterms:modified xsi:type="dcterms:W3CDTF">2021-03-19T15:30:13Z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0x0101008B674FBC5BDFF442B33BF28027724FD1</vt:lpwstr>
  </property>
</Properties>
</file>