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Dhhs-ad.state.nv.us\adsd\ORGANIZATION\ADSD CC\SHARE\RD\Grants Management\Social Services\SFY 2021\NOFO and Application Templates\"/>
    </mc:Choice>
  </mc:AlternateContent>
  <xr:revisionPtr revIDLastSave="0" documentId="13_ncr:1_{429BF4CA-B27B-430B-B5F9-DDE20227CEFF}" xr6:coauthVersionLast="45" xr6:coauthVersionMax="45" xr10:uidLastSave="{00000000-0000-0000-0000-000000000000}"/>
  <workbookProtection workbookAlgorithmName="SHA-512" workbookHashValue="UVa6C6RxJ0iwx/i6mi9lY7mNEF0SH+SXHldudnkFbMl1ONdyTmgZjQqxUlRtEfqzyHJE7/KMZIU4HfAA9usOnQ==" workbookSaltValue="Td0cqDl7UWi7BT3zPQBR1A==" workbookSpinCount="100000" lockStructure="1"/>
  <bookViews>
    <workbookView xWindow="-18161" yWindow="236" windowWidth="18268" windowHeight="10886" tabRatio="751" xr2:uid="{00000000-000D-0000-FFFF-FFFF00000000}"/>
  </bookViews>
  <sheets>
    <sheet name="Applicant Information" sheetId="5" r:id="rId1"/>
    <sheet name="Budget Narrative" sheetId="3" r:id="rId2"/>
    <sheet name="Budget Summary" sheetId="1" r:id="rId3"/>
    <sheet name="Site Info." sheetId="8" state="hidden" r:id="rId4"/>
    <sheet name="Projected Output Measures" sheetId="7" r:id="rId5"/>
    <sheet name="Do not delete - for ADSD use" sheetId="6" state="hidden" r:id="rId6"/>
  </sheets>
  <externalReferences>
    <externalReference r:id="rId7"/>
    <externalReference r:id="rId8"/>
    <externalReference r:id="rId9"/>
    <externalReference r:id="rId10"/>
  </externalReferences>
  <definedNames>
    <definedName name="counties" localSheetId="0">'[1]FOR ADSD USE ONLY-do not delete'!$A$61:$A$77</definedName>
    <definedName name="counties" localSheetId="4">'[2]FOR ADSD USE ONLY-do not delete'!#REF!</definedName>
    <definedName name="counties" localSheetId="3">'[3]FOR ADSD USE ONLY-do not delete'!#REF!</definedName>
    <definedName name="counties">'[4]FOR ADSD USE ONLY-do not delete'!$A$61:$A$77</definedName>
    <definedName name="_xlnm.Print_Area" localSheetId="0">'Applicant Information'!$A$1:$T$65</definedName>
    <definedName name="_xlnm.Print_Area" localSheetId="1">'Budget Narrative'!$A$1:$I$201</definedName>
    <definedName name="_xlnm.Print_Area" localSheetId="2">'Budget Summary'!$A$1:$I$33</definedName>
    <definedName name="_xlnm.Print_Area" localSheetId="4">'Projected Output Measures'!$A$1:$I$73</definedName>
    <definedName name="_xlnm.Print_Area" localSheetId="3">'Site Info.'!$A$1:$J$22</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7" l="1"/>
  <c r="G37" i="7" l="1"/>
  <c r="I59" i="7"/>
  <c r="N16" i="6"/>
  <c r="N17" i="6"/>
  <c r="N18" i="6"/>
  <c r="N19" i="6"/>
  <c r="N20" i="6"/>
  <c r="N21" i="6"/>
  <c r="N22" i="6"/>
  <c r="N23" i="6"/>
  <c r="N24" i="6"/>
  <c r="N25" i="6"/>
  <c r="N26" i="6"/>
  <c r="N27" i="6"/>
  <c r="N28" i="6"/>
  <c r="N29" i="6"/>
  <c r="N30" i="6"/>
  <c r="N31" i="6"/>
  <c r="N32" i="6"/>
  <c r="M32" i="6"/>
  <c r="M31" i="6"/>
  <c r="M30" i="6"/>
  <c r="M29" i="6"/>
  <c r="M28" i="6"/>
  <c r="M27" i="6"/>
  <c r="M26" i="6"/>
  <c r="M25" i="6"/>
  <c r="M24" i="6"/>
  <c r="M23" i="6"/>
  <c r="M22" i="6"/>
  <c r="M21" i="6"/>
  <c r="M20" i="6"/>
  <c r="M19" i="6"/>
  <c r="M18" i="6"/>
  <c r="M17" i="6"/>
  <c r="M16" i="6"/>
  <c r="G65" i="7"/>
  <c r="G67" i="7" s="1"/>
  <c r="G62" i="7"/>
  <c r="I16" i="7"/>
  <c r="I12" i="7"/>
  <c r="J54" i="6"/>
  <c r="J53" i="6"/>
  <c r="N33" i="6" l="1"/>
  <c r="H37" i="7" s="1"/>
  <c r="M33" i="6"/>
  <c r="H10" i="7" s="1"/>
  <c r="G64" i="7"/>
  <c r="G68" i="7" s="1"/>
  <c r="J21" i="6"/>
  <c r="J20" i="6"/>
  <c r="J19" i="6"/>
  <c r="J18" i="6"/>
  <c r="J17" i="6"/>
  <c r="J16" i="6"/>
  <c r="H14" i="7" l="1"/>
  <c r="J22" i="6"/>
  <c r="J15" i="6" s="1"/>
  <c r="C13" i="8" l="1"/>
  <c r="C8" i="8"/>
  <c r="K7" i="8"/>
  <c r="J55" i="6" l="1"/>
  <c r="G35" i="7"/>
  <c r="C1" i="3" l="1"/>
  <c r="D3" i="7" l="1"/>
  <c r="D3" i="8"/>
  <c r="J194" i="3"/>
  <c r="H16" i="7" l="1"/>
  <c r="J14" i="6" l="1"/>
  <c r="I48" i="7" l="1"/>
  <c r="J48" i="7" s="1"/>
  <c r="J191" i="3" l="1"/>
  <c r="H33" i="3"/>
  <c r="I33" i="3"/>
  <c r="H35" i="3"/>
  <c r="I35" i="3"/>
  <c r="H37" i="3"/>
  <c r="I37" i="3"/>
  <c r="H39" i="3"/>
  <c r="I39" i="3"/>
  <c r="H41" i="3"/>
  <c r="I41" i="3"/>
  <c r="H43" i="3"/>
  <c r="I43" i="3"/>
  <c r="H45" i="3"/>
  <c r="I45" i="3"/>
  <c r="H47" i="3"/>
  <c r="I47" i="3"/>
  <c r="H49" i="3"/>
  <c r="I49" i="3"/>
  <c r="H51" i="3"/>
  <c r="I51" i="3"/>
  <c r="H53" i="3"/>
  <c r="I53" i="3"/>
  <c r="H55" i="3"/>
  <c r="I55" i="3"/>
  <c r="I153" i="3"/>
  <c r="I91" i="3"/>
  <c r="I188" i="3" l="1"/>
  <c r="I201" i="3" s="1"/>
  <c r="C8" i="1" s="1"/>
  <c r="I87" i="3"/>
  <c r="I127" i="3"/>
  <c r="I141" i="3"/>
  <c r="J34" i="7" l="1"/>
  <c r="J28" i="7"/>
  <c r="J27" i="7"/>
  <c r="J26" i="7"/>
  <c r="J25" i="7"/>
  <c r="C69" i="6"/>
  <c r="C68" i="6"/>
  <c r="C67" i="6"/>
  <c r="B65" i="6"/>
  <c r="B64" i="6"/>
  <c r="B63" i="6"/>
  <c r="B62" i="6"/>
  <c r="B52" i="6"/>
  <c r="A56" i="6" s="1"/>
  <c r="E39" i="6"/>
  <c r="D39" i="6"/>
  <c r="C39" i="6"/>
  <c r="B39" i="6"/>
  <c r="E30" i="6"/>
  <c r="D30" i="6"/>
  <c r="B41" i="6" s="1"/>
  <c r="B30" i="6"/>
  <c r="B40"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C70" i="6" l="1"/>
  <c r="F39" i="6"/>
  <c r="I39" i="6" s="1"/>
  <c r="G11" i="6"/>
  <c r="F30" i="6"/>
  <c r="B31" i="6" s="1"/>
  <c r="B32" i="6" s="1"/>
  <c r="F11" i="6"/>
  <c r="H11" i="6"/>
  <c r="B42" i="6"/>
  <c r="B66" i="6"/>
  <c r="I11" i="6"/>
  <c r="B69" i="6"/>
  <c r="G39" i="6" l="1"/>
  <c r="H39" i="6"/>
  <c r="B24" i="1" l="1"/>
  <c r="B23" i="1"/>
  <c r="G21" i="1"/>
  <c r="H19" i="1"/>
  <c r="H21" i="1" s="1"/>
  <c r="G19" i="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I9" i="3"/>
  <c r="H9" i="3"/>
  <c r="I7" i="3"/>
  <c r="H7" i="3"/>
  <c r="B1" i="1"/>
  <c r="F3" i="3" l="1"/>
  <c r="I73" i="3"/>
  <c r="I60" i="3"/>
  <c r="I58" i="3" s="1"/>
  <c r="I3" i="3"/>
  <c r="I13" i="1"/>
  <c r="B11" i="1" l="1"/>
  <c r="I11" i="1" s="1"/>
  <c r="B8" i="1" l="1"/>
  <c r="I12" i="5" s="1"/>
  <c r="B12" i="1"/>
  <c r="B19" i="1" s="1"/>
  <c r="C21" i="1"/>
  <c r="I21" i="7" l="1"/>
  <c r="G20" i="7"/>
  <c r="G38" i="7" s="1"/>
  <c r="B21" i="1"/>
  <c r="I12" i="1"/>
  <c r="I19" i="1" s="1"/>
  <c r="I8" i="1"/>
  <c r="G23" i="7" l="1"/>
  <c r="I24" i="7"/>
  <c r="I21" i="1"/>
  <c r="I23" i="1"/>
  <c r="I24" i="1" s="1"/>
  <c r="J24" i="6" l="1"/>
  <c r="F1" i="3" s="1"/>
  <c r="G1" i="1" s="1"/>
  <c r="D5" i="7" l="1"/>
  <c r="D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tc={9D16AE04-15BC-4A33-8814-77D707EEECFD}</author>
    <author>tc={6D9400C4-2281-48FE-B61A-5732A493E5B0}</author>
    <author>tc={C7683853-1E77-4F8E-8AD9-A38D499CB7EB}</author>
    <author>tc={228EF411-C9F8-460A-A751-A0A2839E6D27}</author>
    <author>tc={BFCF59A5-CAB3-40BB-8E22-80030C603CE9}</author>
    <author>tc={CC4A402F-C65D-477A-B2CB-168D670A6541}</author>
  </authors>
  <commentList>
    <comment ref="I1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figure populates from information you enter into the Budget Narrative.</t>
      </text>
    </comment>
    <comment ref="E23"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should not be the same as the program director. This person has oversight of the subaward as a whole and will receive fiscal and programmatic reports along with the program director for accountability purposes. (i.e., board president, CEO)</t>
      </text>
    </comment>
    <comment ref="P23"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should not be the same as the sponsor/subrecipient contact info. There must be a separate sponsor and program director.</t>
      </text>
    </comment>
    <comment ref="E29"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Verify this with ADSD if necessary</t>
      </text>
    </comment>
    <comment ref="D31" authorId="4"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This must match the information on record with the State Controller's office. </t>
      </text>
    </comment>
    <comment ref="A58" authorId="5" shapeId="0" xr:uid="{CC4A402F-C65D-477A-B2CB-168D670A6541}">
      <text>
        <t>[Threaded comment]
Your version of Excel allows you to read this threaded comment; however, any edits to it will get removed if the file is opened in a newer version of Excel. Learn more: https://go.microsoft.com/fwlink/?linkid=870924
Comment:
    This must be the head of the agency (i.e., nonprofit board president, public agency division director, for-profit CEO/President/owner). If the authority is delegated, ADSD must receive a letter from the original authority providing the delegation. See NOFO.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tc={22BD3776-00FD-478A-ACBD-9B81AD858E11}</author>
    <author>tc={41BE7AD2-890B-42A9-BE7A-899E955EA389}</author>
  </authors>
  <commentList>
    <comment ref="G12" authorId="0" shapeId="0" xr:uid="{00000000-0006-0000-0300-000001000000}">
      <text>
        <t xml:space="preserve">[Threaded comment]
Your version of Excel allows you to read this threaded comment; however, any edits to it will get removed if the file is opened in a newer version of Excel. Learn more: https://go.microsoft.com/fwlink/?linkid=870924
Comment:
    Fixed-fee rates only apply to adult day care, homemaker and transportation programs. 
</t>
      </text>
    </comment>
    <comment ref="G20" authorId="1" shapeId="0" xr:uid="{00000000-0006-0000-0300-000002000000}">
      <text>
        <t xml:space="preserve">[Threaded comment]
Your version of Excel allows you to read this threaded comment; however, any edits to it will get removed if the file is opened in a newer version of Excel. Learn more: https://go.microsoft.com/fwlink/?linkid=870924
Comment:
    (Line 1) This is a calculated field. The amount will automatically copy from the Budget Summary.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tc={C3FB6561-468B-4BF8-8B7A-87336FB115FD}</author>
    <author>tc={C68F2CB4-56BA-4215-9E1F-3E61BAB72E6B}</author>
    <author>tc={483B712F-E6BE-4BA2-964B-15FD8FE1CDFB}</author>
    <author>tc={7C346299-CBF1-47AC-B32C-CB9BF9724DA1}</author>
  </authors>
  <commentList>
    <comment ref="B39"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These boxes are for evidence-based program alerts
</t>
      </text>
    </comment>
    <comment ref="G39"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For ADC unit definitions</t>
      </text>
    </comment>
    <comment ref="H39"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For Homemaker unit definition</t>
      </text>
    </comment>
    <comment ref="I39"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For Transportation unit definition</t>
      </text>
    </comment>
  </commentList>
</comments>
</file>

<file path=xl/sharedStrings.xml><?xml version="1.0" encoding="utf-8"?>
<sst xmlns="http://schemas.openxmlformats.org/spreadsheetml/2006/main" count="501" uniqueCount="345">
  <si>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</si>
  <si>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</si>
  <si>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</si>
  <si>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</si>
  <si>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</si>
  <si>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</si>
  <si>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</si>
  <si>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</si>
  <si>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</si>
  <si>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</si>
  <si>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</si>
  <si>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</si>
  <si>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</si>
  <si>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</si>
  <si>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</si>
  <si>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</si>
  <si>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</si>
  <si>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</si>
  <si>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</si>
  <si>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</si>
  <si>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</si>
  <si>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</si>
  <si>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</si>
  <si>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</si>
  <si>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</si>
  <si>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</si>
  <si>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</si>
  <si>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</si>
  <si>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</si>
  <si>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</si>
  <si>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</si>
  <si>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</si>
  <si>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</si>
  <si>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</si>
  <si>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</si>
  <si>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</si>
  <si>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</si>
  <si>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</si>
  <si>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</si>
  <si>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</si>
  <si>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</si>
  <si>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</si>
  <si>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</si>
  <si>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</si>
  <si>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</si>
  <si>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</si>
  <si>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</si>
  <si>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</si>
  <si>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</si>
  <si>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</si>
  <si>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</si>
  <si>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</si>
  <si>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</si>
  <si>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</si>
  <si>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</si>
  <si>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</si>
  <si>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</si>
  <si>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</si>
  <si>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</si>
  <si>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</si>
  <si>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</si>
  <si>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</si>
  <si>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</si>
  <si>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</si>
  <si>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</si>
  <si>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</si>
  <si>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</si>
  <si>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</si>
  <si>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</si>
  <si>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</si>
  <si>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</si>
  <si>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</si>
  <si>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</si>
  <si>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</si>
  <si>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</si>
  <si>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</si>
  <si>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</si>
  <si>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</si>
  <si>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</si>
  <si>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</si>
  <si>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</si>
  <si>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</si>
  <si>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</si>
  <si>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</si>
  <si>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</si>
  <si>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</si>
  <si>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</si>
  <si>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</si>
  <si>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</si>
  <si>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</si>
  <si>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</si>
  <si>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</si>
  <si>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</si>
  <si>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</si>
  <si>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</si>
  <si>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</si>
  <si>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</si>
  <si>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</si>
  <si>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 xml:space="preserve"> (List city, town, county or statewide service areas)</t>
  </si>
  <si>
    <t xml:space="preserve"> (e.g., age 60 and older, rural, minority, frail, homeless, etc.)</t>
  </si>
  <si>
    <t>State Vendor #:</t>
  </si>
  <si>
    <t>PAYMENT ADDRESS (specific to program &amp; the vendor #:)</t>
  </si>
  <si>
    <t>EMPLOYER IDENTIFICATION NUMBER (EIN):</t>
  </si>
  <si>
    <t>DATA UNIVERSAL NUMBERING SYSTEM (DUNS) #:</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</si>
  <si>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</si>
  <si>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</si>
  <si>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</si>
  <si>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</si>
  <si>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</si>
  <si>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</si>
  <si>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</si>
  <si>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</si>
  <si>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</si>
  <si>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</si>
  <si>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</si>
  <si>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</si>
  <si>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</si>
  <si>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</si>
  <si>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</si>
  <si>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</si>
  <si>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</si>
  <si>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</si>
  <si>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</si>
  <si>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</si>
  <si>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</si>
  <si>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</si>
  <si>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</si>
  <si>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</si>
  <si>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</si>
  <si>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</si>
  <si>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</si>
  <si>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</si>
  <si>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</si>
  <si>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</si>
  <si>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</si>
  <si>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</si>
  <si>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</si>
  <si>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t xml:space="preserve">Unit of Service </t>
    </r>
    <r>
      <rPr>
        <b/>
        <u/>
        <sz val="10"/>
        <rFont val="Arial"/>
        <family val="2"/>
      </rPr>
      <t>definition</t>
    </r>
    <r>
      <rPr>
        <b/>
        <sz val="10"/>
        <rFont val="Arial"/>
        <family val="2"/>
      </rPr>
      <t xml:space="preserve"> as shown in the ADSD Service Specification* that will be used for your project:</t>
    </r>
  </si>
  <si>
    <t>Unit of Service definition (a):</t>
  </si>
  <si>
    <t>Rate for Unit of Service (Fixed Fee ONLY)</t>
  </si>
  <si>
    <t>Unit of Service definition (b, if applicable):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</si>
  <si>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</si>
  <si>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</si>
  <si>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</si>
  <si>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</si>
  <si>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Total Funds (ADSD and Match, as applicable)</t>
  </si>
  <si>
    <t>2.</t>
  </si>
  <si>
    <t>3.</t>
  </si>
  <si>
    <t>Cost per Client (ADSD and Match)</t>
  </si>
  <si>
    <t>4.</t>
  </si>
  <si>
    <t>Number of Clients Below Poverty</t>
  </si>
  <si>
    <t>5.</t>
  </si>
  <si>
    <t>Number of Clients in a Minority Group</t>
  </si>
  <si>
    <t>6.</t>
  </si>
  <si>
    <t>Number of Clients Living in a Rural Setting</t>
  </si>
  <si>
    <t>7.</t>
  </si>
  <si>
    <t>Number of Clients w/Limited English</t>
  </si>
  <si>
    <t>8.</t>
  </si>
  <si>
    <t>Number of Clients in a Specific Age Range</t>
  </si>
  <si>
    <t>60-69</t>
  </si>
  <si>
    <t>70-79</t>
  </si>
  <si>
    <t>80-89</t>
  </si>
  <si>
    <t>90 and Older</t>
  </si>
  <si>
    <t>Total Number of Clients in Age Range</t>
  </si>
  <si>
    <t>9.</t>
  </si>
  <si>
    <t># of sessions completed based on the fidelity of the evidence-based program</t>
  </si>
  <si>
    <t>11.</t>
  </si>
  <si>
    <t>Number of Caregivers</t>
  </si>
  <si>
    <t>Number of Resource &amp; Service Navigation Clients</t>
  </si>
  <si>
    <t>Lander</t>
  </si>
  <si>
    <t>Carson City</t>
  </si>
  <si>
    <t>Lincoln</t>
  </si>
  <si>
    <t>Churchill</t>
  </si>
  <si>
    <t>Lyon</t>
  </si>
  <si>
    <t>Clark</t>
  </si>
  <si>
    <t>Mineral</t>
  </si>
  <si>
    <t>Douglas</t>
  </si>
  <si>
    <t>Nye</t>
  </si>
  <si>
    <t>Elko</t>
  </si>
  <si>
    <t>Pershing</t>
  </si>
  <si>
    <t>Esmeralda</t>
  </si>
  <si>
    <t>Storey</t>
  </si>
  <si>
    <t>Eureka</t>
  </si>
  <si>
    <t>Washoe</t>
  </si>
  <si>
    <t>Humboldt</t>
  </si>
  <si>
    <t>White Pine</t>
  </si>
  <si>
    <t>FY2020</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</si>
  <si>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</si>
  <si>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</si>
  <si>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</si>
  <si>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</si>
  <si>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</si>
  <si>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</si>
  <si>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</si>
  <si>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</si>
  <si>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</si>
  <si>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</si>
  <si>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</si>
  <si>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</si>
  <si>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</si>
  <si>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</si>
  <si>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</si>
  <si>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</si>
  <si>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</si>
  <si>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</si>
  <si>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</si>
  <si>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</si>
  <si>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</si>
  <si>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Type of Subaward and Service:</t>
  </si>
  <si>
    <t>Rate for Unit of Service (Fixed Fee ADC ONLY)</t>
  </si>
  <si>
    <t>Currently Funded ADSD Subaward</t>
  </si>
  <si>
    <t xml:space="preserve">    Governmental</t>
  </si>
  <si>
    <t>Choose one subaward type from this drop down menu:</t>
  </si>
  <si>
    <t>FICR Calculation:</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</si>
  <si>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</si>
  <si>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Choose ONE type of rate according to funding source and provide calculation or explanations:</t>
  </si>
  <si>
    <t>http://adsd.nv.gov/uploadedFiles/agingnvgov/content/Programs/Grant/FiscalRequirements.pdf</t>
  </si>
  <si>
    <t>*RPGPs:</t>
  </si>
  <si>
    <r>
      <t xml:space="preserve">Federal Funding: </t>
    </r>
    <r>
      <rPr>
        <b/>
        <sz val="12"/>
        <rFont val="Arial"/>
        <family val="2"/>
      </rPr>
      <t>10%</t>
    </r>
    <r>
      <rPr>
        <sz val="12"/>
        <rFont val="Arial"/>
        <family val="2"/>
      </rPr>
      <t xml:space="preserve"> of Modified Direct Costs (maximum allowable rate)</t>
    </r>
  </si>
  <si>
    <r>
      <t xml:space="preserve">PATTERN BOXES ARE FORMULA DRIVEN; </t>
    </r>
    <r>
      <rPr>
        <u/>
        <sz val="14"/>
        <color rgb="FFC00000"/>
        <rFont val="Arial"/>
        <family val="2"/>
      </rPr>
      <t>Enter info in orange cells.</t>
    </r>
  </si>
  <si>
    <t>Title III-D:</t>
  </si>
  <si>
    <t>Title III-E:</t>
  </si>
  <si>
    <t>Independent Living Grant (ILG):</t>
  </si>
  <si>
    <t>State Volunteer:</t>
  </si>
  <si>
    <t>State Transportation:</t>
  </si>
  <si>
    <t>Match not required; input N/A in cell C7.</t>
  </si>
  <si>
    <t>A. FUNDING SOURCES</t>
  </si>
  <si>
    <r>
      <t>MATCH</t>
    </r>
    <r>
      <rPr>
        <sz val="12"/>
        <rFont val="Arial"/>
        <family val="2"/>
      </rPr>
      <t xml:space="preserve"> </t>
    </r>
    <r>
      <rPr>
        <sz val="12"/>
        <color rgb="FFFF0000"/>
        <rFont val="Arial"/>
        <family val="2"/>
      </rPr>
      <t>*</t>
    </r>
  </si>
  <si>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</si>
  <si>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</si>
  <si>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</si>
  <si>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</si>
  <si>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</si>
  <si>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</si>
  <si>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</si>
  <si>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</si>
  <si>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</si>
  <si>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</si>
  <si>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New Applicant or Type of Service</t>
  </si>
  <si>
    <t>SUBRECIPIENT</t>
  </si>
  <si>
    <r>
      <t>11</t>
    </r>
    <r>
      <rPr>
        <sz val="8"/>
        <rFont val="Arial"/>
        <family val="2"/>
      </rPr>
      <t>. TO THE BEST OF MY KNOWLEDGE AND BELIEF, ALL INFORMATION IN THIS APPLICATION IS TRUE AND CORRECT. THE DOCUMENT HAS BEEN DULY AUTHORIZED BY THE GOVERNING BODY OF THE APPLICANT AND THE APPLICANT WILL COMPLY WITH REGULATIONS IF THE ASSISTANCE IS AWARDED.</t>
    </r>
  </si>
  <si>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</si>
  <si>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</si>
  <si>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t>Total Program Budget</t>
  </si>
  <si>
    <t>ADSD Percent of Program Budget</t>
  </si>
  <si>
    <t>Congregate Meals</t>
  </si>
  <si>
    <t>Home-Delivered Meals</t>
  </si>
  <si>
    <t>Check box and skip if same as Subrecipient Address</t>
  </si>
  <si>
    <t xml:space="preserve">   5. SOURCE FOR FUNDING:         </t>
  </si>
  <si>
    <t>SITE INFORMATION</t>
  </si>
  <si>
    <t>Site #1</t>
  </si>
  <si>
    <r>
      <t xml:space="preserve">Site #2                                  </t>
    </r>
    <r>
      <rPr>
        <i/>
        <sz val="8"/>
        <rFont val="Arial"/>
        <family val="2"/>
      </rPr>
      <t>(if applicable)</t>
    </r>
  </si>
  <si>
    <r>
      <t xml:space="preserve">Site #3                                  </t>
    </r>
    <r>
      <rPr>
        <i/>
        <sz val="8"/>
        <rFont val="Arial"/>
        <family val="2"/>
      </rPr>
      <t>(if applicable)</t>
    </r>
  </si>
  <si>
    <r>
      <t xml:space="preserve">Site #4                                  </t>
    </r>
    <r>
      <rPr>
        <i/>
        <sz val="8"/>
        <rFont val="Arial"/>
        <family val="2"/>
      </rPr>
      <t>(if applicable)</t>
    </r>
  </si>
  <si>
    <r>
      <t xml:space="preserve">Site #5                                  </t>
    </r>
    <r>
      <rPr>
        <i/>
        <sz val="8"/>
        <rFont val="Arial"/>
        <family val="2"/>
      </rPr>
      <t>(if applicable)</t>
    </r>
  </si>
  <si>
    <r>
      <t xml:space="preserve">Site #6                                  </t>
    </r>
    <r>
      <rPr>
        <i/>
        <sz val="8"/>
        <rFont val="Arial"/>
        <family val="2"/>
      </rPr>
      <t>(if applicable)</t>
    </r>
  </si>
  <si>
    <r>
      <t xml:space="preserve">Site #7                                  </t>
    </r>
    <r>
      <rPr>
        <i/>
        <sz val="8"/>
        <rFont val="Arial"/>
        <family val="2"/>
      </rPr>
      <t>(if applicable)</t>
    </r>
  </si>
  <si>
    <r>
      <t xml:space="preserve">Site #8                                  </t>
    </r>
    <r>
      <rPr>
        <i/>
        <sz val="8"/>
        <rFont val="Arial"/>
        <family val="2"/>
      </rPr>
      <t>(if applicable)</t>
    </r>
  </si>
  <si>
    <t>Site Name/Location:</t>
  </si>
  <si>
    <t xml:space="preserve">1.  </t>
  </si>
  <si>
    <r>
      <t xml:space="preserve">Days of Service                          </t>
    </r>
    <r>
      <rPr>
        <i/>
        <sz val="8"/>
        <rFont val="Arial"/>
        <family val="2"/>
      </rPr>
      <t>(Specify the days of the week.)</t>
    </r>
  </si>
  <si>
    <t>Time Frame Meal is Served</t>
  </si>
  <si>
    <t>Number of Congregate Meals to be Served this Fiscal Year (per site)</t>
  </si>
  <si>
    <r>
      <t xml:space="preserve">Days of Service                         </t>
    </r>
    <r>
      <rPr>
        <i/>
        <sz val="8"/>
        <rFont val="Arial"/>
        <family val="2"/>
      </rPr>
      <t>(Specify the day(s) of the week meal is delivered.)</t>
    </r>
  </si>
  <si>
    <t>Number of Routes</t>
  </si>
  <si>
    <r>
      <t xml:space="preserve">Geographic Service Area </t>
    </r>
    <r>
      <rPr>
        <i/>
        <sz val="8"/>
        <rFont val="Arial"/>
        <family val="2"/>
      </rPr>
      <t>(miles, radius, etc.)</t>
    </r>
  </si>
  <si>
    <t># Meals per Client each Week</t>
  </si>
  <si>
    <t># Hot Meals to be Delivered this Fiscal Year (FY)</t>
  </si>
  <si>
    <t># Cold Meals in FY</t>
  </si>
  <si>
    <t># Frozen Meals in FY</t>
  </si>
  <si>
    <t># Shelf Stable Meals in FY</t>
  </si>
  <si>
    <t>Month(s) Shelf Stable Meals will be Delivered</t>
  </si>
  <si>
    <t>FY20 Subaward #:</t>
  </si>
  <si>
    <t>Transportation</t>
  </si>
  <si>
    <t>In-Home Services - Homemaker</t>
  </si>
  <si>
    <t>In-Home Services - Senior Companion</t>
  </si>
  <si>
    <t>In-Home Services - PERS Equipment</t>
  </si>
  <si>
    <t>In-Home Services - PERS Telephone Reassurance</t>
  </si>
  <si>
    <t>Caregiver Support Services - Respite</t>
  </si>
  <si>
    <t>Caregiver Support Services - Adult Day Care</t>
  </si>
  <si>
    <t>Caregiver Support Services - Respite Vouchers</t>
  </si>
  <si>
    <t>Transportation - Vouchers</t>
  </si>
  <si>
    <t>Access to Services - Nevada Care Connection</t>
  </si>
  <si>
    <t>Access to Services - Medicare Assistance Program</t>
  </si>
  <si>
    <t>Evidence-Based Program - Specify:</t>
  </si>
  <si>
    <t>Food Security - Specify:</t>
  </si>
  <si>
    <t>Caregiver Support Services - Other, Specify:</t>
  </si>
  <si>
    <t>Ancillary Services - Specify:</t>
  </si>
  <si>
    <t>In-Home Services - Other, Specify:</t>
  </si>
  <si>
    <t>Transportation - Other, Specify:</t>
  </si>
  <si>
    <t>To Be Determined by ADSD:</t>
  </si>
  <si>
    <t xml:space="preserve">   6. TYPE OF SUBAWARD:</t>
  </si>
  <si>
    <t xml:space="preserve">   8. AREAS TO BE SERVED BY PROJECT:               </t>
  </si>
  <si>
    <t>9. PRIORITY  POPULATIONS:</t>
  </si>
  <si>
    <t>10. SUMMARIZE SERVICES to be provided if funds are awarded (ADSD-Funded):</t>
  </si>
  <si>
    <t>Choose one category/service from this drop down menu:</t>
  </si>
  <si>
    <t xml:space="preserve">   7. TYPE OF CATEGORY/SERVICE:</t>
  </si>
  <si>
    <t>If the chosen category includes "specify," use the box below to specify the proposed service.</t>
  </si>
  <si>
    <t>Fixed-Fee (Adult Day Care Only)</t>
  </si>
  <si>
    <t>FY2021</t>
  </si>
  <si>
    <r>
      <t xml:space="preserve">PROPOSED BUDGET SUMMARY - FY21
</t>
    </r>
    <r>
      <rPr>
        <i/>
        <sz val="16"/>
        <rFont val="Arial"/>
        <family val="2"/>
      </rPr>
      <t>Social Services and Supports</t>
    </r>
  </si>
  <si>
    <r>
      <t xml:space="preserve">PROPOSED BUDGET NARRATIVE - FY21
</t>
    </r>
    <r>
      <rPr>
        <i/>
        <sz val="16"/>
        <rFont val="Arial"/>
        <family val="2"/>
      </rPr>
      <t>Social Services and Supports</t>
    </r>
  </si>
  <si>
    <r>
      <rPr>
        <b/>
        <i/>
        <sz val="12"/>
        <color rgb="FF0070C0"/>
        <rFont val="Arial"/>
        <family val="2"/>
      </rPr>
      <t>Nevada Aging and Disability Services Division (ADSD)</t>
    </r>
    <r>
      <rPr>
        <b/>
        <i/>
        <sz val="12"/>
        <rFont val="Arial"/>
        <family val="2"/>
      </rPr>
      <t xml:space="preserve">
Competitive Subaward Application - Social Services and Supports
</t>
    </r>
    <r>
      <rPr>
        <sz val="11.5"/>
        <rFont val="Arial"/>
        <family val="2"/>
      </rPr>
      <t xml:space="preserve">Two-Year Cycle ~ Fiscal Years 2021 and 2022
</t>
    </r>
    <r>
      <rPr>
        <i/>
        <sz val="10"/>
        <rFont val="Arial"/>
        <family val="2"/>
      </rPr>
      <t>Reporting/Budget Period, Fiscal Year 2021: July 1, 2020 - June 30, 2021</t>
    </r>
  </si>
  <si>
    <t>Other Explanations:</t>
  </si>
  <si>
    <r>
      <t xml:space="preserve">State Funding: </t>
    </r>
    <r>
      <rPr>
        <b/>
        <sz val="12"/>
        <rFont val="Arial"/>
        <family val="2"/>
      </rPr>
      <t xml:space="preserve">8% </t>
    </r>
    <r>
      <rPr>
        <sz val="12"/>
        <rFont val="Arial"/>
        <family val="2"/>
      </rPr>
      <t>(ILG, State Volunteer, State Transportation funding)</t>
    </r>
  </si>
  <si>
    <t>* Match Calculation - All Services:</t>
  </si>
  <si>
    <t>15% of the ADSD requested amount, rounded to the nearest dollar.</t>
  </si>
  <si>
    <r>
      <t xml:space="preserve">Provide a breakdown of the type of fringe benefits provided, such as health insurance, Medicare, FICA, worker's compensation, retirement, etc. </t>
    </r>
    <r>
      <rPr>
        <b/>
        <i/>
        <sz val="12"/>
        <rFont val="Arial"/>
        <family val="2"/>
      </rPr>
      <t xml:space="preserve"> -AND-  </t>
    </r>
    <r>
      <rPr>
        <i/>
        <sz val="12"/>
        <rFont val="Arial"/>
        <family val="2"/>
      </rPr>
      <t>Describe position duties as they relate to the funding and program objectives. Expand rows as needed.</t>
    </r>
  </si>
  <si>
    <t>10.</t>
  </si>
  <si>
    <t>Number of Hours to be Provided</t>
  </si>
  <si>
    <t>Number of Days to be Provided</t>
  </si>
  <si>
    <t>Under age 60 (if applicable to service)</t>
  </si>
  <si>
    <t>Fixed-Fee Rate per Hour</t>
  </si>
  <si>
    <t>Fixed-Fee Rate per Day</t>
  </si>
  <si>
    <t>Funds Attributed to Hours</t>
  </si>
  <si>
    <t>Funds Attributed to Days</t>
  </si>
  <si>
    <t>Total Funding Attributed Based on Units</t>
  </si>
  <si>
    <t>One Contact</t>
  </si>
  <si>
    <t>15 Minutes (Resource and Service Navigation)</t>
  </si>
  <si>
    <t>15 Minutes (Case Management)</t>
  </si>
  <si>
    <t>Hour (Less than 6 Hours)</t>
  </si>
  <si>
    <t>Day (6 Hours or More)</t>
  </si>
  <si>
    <t>One Hour</t>
  </si>
  <si>
    <t>One Voucher</t>
  </si>
  <si>
    <t>One PERS Unit Installation</t>
  </si>
  <si>
    <t>One-Way Ride</t>
  </si>
  <si>
    <t>Number of Case Management Clients</t>
  </si>
  <si>
    <t>Unit B</t>
  </si>
  <si>
    <t>Unit A</t>
  </si>
  <si>
    <t>If no Service Specification exists, enter proposed Unit of Service definition for ADSD consideration.</t>
  </si>
  <si>
    <t>ADULT DAY CARE - Complete # 6 and 7 below</t>
  </si>
  <si>
    <t>Number of Unduplicated Consumers</t>
  </si>
  <si>
    <t>Cost per Consumer (ADSD)</t>
  </si>
  <si>
    <r>
      <t xml:space="preserve">Number of Estimated </t>
    </r>
    <r>
      <rPr>
        <b/>
        <sz val="10"/>
        <rFont val="Arial"/>
        <family val="2"/>
      </rPr>
      <t>Consumers</t>
    </r>
    <r>
      <rPr>
        <sz val="10"/>
        <rFont val="Arial"/>
        <family val="2"/>
      </rPr>
      <t xml:space="preserve"> by County:</t>
    </r>
  </si>
  <si>
    <t>Number of Units of Service (a)</t>
  </si>
  <si>
    <t>Cost per Unit of Service</t>
  </si>
  <si>
    <r>
      <t xml:space="preserve">Number of Estimated </t>
    </r>
    <r>
      <rPr>
        <b/>
        <sz val="10"/>
        <rFont val="Arial"/>
        <family val="2"/>
      </rPr>
      <t>Volunteers</t>
    </r>
    <r>
      <rPr>
        <sz val="10"/>
        <rFont val="Arial"/>
        <family val="2"/>
      </rPr>
      <t xml:space="preserve"> by County (for this specific service):</t>
    </r>
  </si>
  <si>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Once a funding source is assigned to an approved subaward, the allowable rate will apply, and a budget revision may be required if excess expenses are included. Administrative expenses do not apply to equipment or fixed-fee subawards or portions of subawards. Reference the Requirements and Procedures for Grant Programs (RPGPs) GR - 20*.</t>
    </r>
  </si>
  <si>
    <t>12.</t>
  </si>
  <si>
    <t>NEVADA CARE CONNECTION - Complete # 9 - 12 below</t>
  </si>
  <si>
    <t>Number of Outreach and Education Events</t>
  </si>
  <si>
    <r>
      <t xml:space="preserve">Total Number of </t>
    </r>
    <r>
      <rPr>
        <b/>
        <sz val="10"/>
        <rFont val="Arial"/>
        <family val="2"/>
      </rPr>
      <t>Volunteers</t>
    </r>
    <r>
      <rPr>
        <sz val="10"/>
        <rFont val="Arial"/>
        <family val="2"/>
      </rPr>
      <t xml:space="preserve"> </t>
    </r>
  </si>
  <si>
    <r>
      <t xml:space="preserve">Total Number of </t>
    </r>
    <r>
      <rPr>
        <b/>
        <sz val="10"/>
        <rFont val="Arial"/>
        <family val="2"/>
      </rPr>
      <t>Consumers</t>
    </r>
    <r>
      <rPr>
        <sz val="10"/>
        <rFont val="Arial"/>
        <family val="2"/>
      </rPr>
      <t xml:space="preserve"> </t>
    </r>
  </si>
  <si>
    <t>One Outreach Event</t>
  </si>
  <si>
    <t>Number of Units of Service (b,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</si>
</sst>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75"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sz val="11.5"/>
      <name val="Arial"/>
      <family val="2"/>
    </font>
    <font>
      <i/>
      <sz val="11"/>
      <name val="Arial"/>
      <family val="2"/>
    </font>
    <font>
      <u/>
      <sz val="10"/>
      <color indexed="12"/>
      <name val="Arial"/>
      <family val="2"/>
    </font>
    <font>
      <u/>
      <sz val="8"/>
      <color indexed="12"/>
      <name val="Arial"/>
      <family val="2"/>
    </font>
    <font>
      <sz val="8"/>
      <name val="Arial"/>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u/>
      <sz val="1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i/>
      <sz val="16"/>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sz val="9"/>
      <name val="Arial"/>
      <family val="2"/>
    </font>
    <font>
      <b/>
      <sz val="9.5"/>
      <name val="Arial"/>
      <family val="2"/>
    </font>
    <font>
      <b/>
      <sz val="11"/>
      <color rgb="FFC00000"/>
      <name val="Arial"/>
      <family val="2"/>
    </font>
    <font>
      <b/>
      <sz val="9"/>
      <color rgb="FFC00000"/>
      <name val="Arial"/>
      <family val="2"/>
    </font>
    <font>
      <sz val="10"/>
      <color rgb="FFC00000"/>
      <name val="Arial"/>
      <family val="2"/>
    </font>
    <font>
      <i/>
      <sz val="9"/>
      <name val="Arial"/>
      <family val="2"/>
    </font>
    <font>
      <b/>
      <i/>
      <sz val="12"/>
      <color rgb="FF0070C0"/>
      <name val="Arial"/>
      <family val="2"/>
    </font>
  </fonts>
  <fills count="17">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59">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indexed="64"/>
      </top>
      <bottom style="medium">
        <color indexed="64"/>
      </bottom>
      <diagonal/>
    </border>
    <border>
      <left style="medium">
        <color theme="1"/>
      </left>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style="medium">
        <color theme="1"/>
      </left>
      <right/>
      <top style="medium">
        <color theme="1"/>
      </top>
      <bottom/>
      <diagonal/>
    </border>
    <border>
      <left/>
      <right/>
      <top style="medium">
        <color theme="1"/>
      </top>
      <bottom style="thin">
        <color theme="1"/>
      </bottom>
      <diagonal/>
    </border>
    <border>
      <left/>
      <right/>
      <top style="thin">
        <color theme="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theme="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medium">
        <color auto="1"/>
      </right>
      <top style="thin">
        <color theme="0" tint="-0.499984740745262"/>
      </top>
      <bottom/>
      <diagonal/>
    </border>
    <border>
      <left/>
      <right style="medium">
        <color auto="1"/>
      </right>
      <top/>
      <bottom style="thin">
        <color theme="0" tint="-0.499984740745262"/>
      </bottom>
      <diagonal/>
    </border>
    <border>
      <left/>
      <right/>
      <top/>
      <bottom style="thin">
        <color theme="1" tint="0.499984740745262"/>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medium">
        <color indexed="64"/>
      </bottom>
      <diagonal/>
    </border>
    <border>
      <left/>
      <right/>
      <top style="medium">
        <color indexed="64"/>
      </top>
      <bottom style="thin">
        <color theme="1"/>
      </bottom>
      <diagonal/>
    </border>
    <border>
      <left/>
      <right style="thin">
        <color theme="1"/>
      </right>
      <top style="medium">
        <color indexed="64"/>
      </top>
      <bottom style="thin">
        <color theme="1"/>
      </bottom>
      <diagonal/>
    </border>
    <border>
      <left/>
      <right style="thin">
        <color theme="1"/>
      </right>
      <top style="thin">
        <color theme="1"/>
      </top>
      <bottom style="medium">
        <color indexed="64"/>
      </bottom>
      <diagonal/>
    </border>
    <border>
      <left/>
      <right style="medium">
        <color indexed="64"/>
      </right>
      <top style="medium">
        <color indexed="64"/>
      </top>
      <bottom style="thin">
        <color theme="1"/>
      </bottom>
      <diagonal/>
    </border>
    <border>
      <left/>
      <right style="medium">
        <color indexed="64"/>
      </right>
      <top style="thin">
        <color theme="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medium">
        <color theme="1"/>
      </top>
      <bottom/>
      <diagonal/>
    </border>
    <border>
      <left/>
      <right style="medium">
        <color theme="1"/>
      </right>
      <top style="medium">
        <color theme="1"/>
      </top>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medium">
        <color indexed="64"/>
      </bottom>
      <diagonal/>
    </border>
    <border>
      <left style="medium">
        <color indexed="64"/>
      </left>
      <right/>
      <top style="medium">
        <color theme="1"/>
      </top>
      <bottom/>
      <diagonal/>
    </border>
    <border>
      <left/>
      <right style="medium">
        <color indexed="64"/>
      </right>
      <top style="medium">
        <color theme="1"/>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s>
  <cellStyleXfs count="11">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6"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xf numFmtId="0" fontId="1" fillId="0" borderId="0"/>
  </cellStyleXfs>
  <cellXfs count="896">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3"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39" fillId="0" borderId="19" xfId="5" applyFont="1" applyBorder="1" applyAlignment="1">
      <alignment vertical="center" wrapText="1"/>
    </xf>
    <xf numFmtId="0" fontId="35" fillId="0" borderId="0" xfId="5"/>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5" fillId="10" borderId="7"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39"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62"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69"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1" xfId="5" applyBorder="1" applyAlignment="1">
      <alignment horizontal="left" vertical="center" wrapText="1"/>
    </xf>
    <xf numFmtId="0" fontId="35" fillId="0" borderId="81" xfId="5" applyBorder="1" applyAlignment="1">
      <alignment vertical="center" wrapText="1"/>
    </xf>
    <xf numFmtId="0" fontId="36" fillId="0" borderId="81" xfId="5" applyFont="1" applyBorder="1" applyAlignment="1">
      <alignment vertical="center" wrapText="1"/>
    </xf>
    <xf numFmtId="0" fontId="36" fillId="0" borderId="83" xfId="5" applyFont="1" applyBorder="1" applyAlignment="1">
      <alignment vertical="center" wrapText="1"/>
    </xf>
    <xf numFmtId="0" fontId="36" fillId="0" borderId="84" xfId="5" applyFont="1" applyBorder="1" applyAlignment="1">
      <alignment vertical="center" wrapText="1"/>
    </xf>
    <xf numFmtId="0" fontId="36" fillId="0" borderId="85"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6"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39" fillId="0" borderId="19" xfId="0" applyFont="1" applyBorder="1"/>
    <xf numFmtId="44" fontId="0" fillId="0" borderId="20" xfId="6" applyFont="1" applyBorder="1"/>
    <xf numFmtId="0" fontId="39" fillId="0" borderId="18" xfId="0" applyFont="1" applyBorder="1"/>
    <xf numFmtId="0" fontId="0" fillId="0" borderId="0" xfId="0" applyAlignment="1">
      <alignment horizontal="left"/>
    </xf>
    <xf numFmtId="0" fontId="0" fillId="0" borderId="86" xfId="0" applyBorder="1" applyAlignment="1">
      <alignment horizontal="center"/>
    </xf>
    <xf numFmtId="0" fontId="0" fillId="0" borderId="87" xfId="0" applyBorder="1"/>
    <xf numFmtId="0" fontId="35" fillId="0" borderId="87"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6"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68" xfId="0" applyFill="1" applyBorder="1"/>
    <xf numFmtId="0" fontId="0" fillId="9" borderId="25" xfId="0" applyFill="1" applyBorder="1"/>
    <xf numFmtId="0" fontId="0" fillId="9" borderId="31" xfId="0" applyFill="1" applyBorder="1"/>
    <xf numFmtId="0" fontId="0" fillId="0" borderId="87" xfId="0" applyBorder="1" applyAlignment="1">
      <alignment horizontal="center"/>
    </xf>
    <xf numFmtId="44" fontId="0" fillId="0" borderId="0" xfId="0" applyNumberFormat="1"/>
    <xf numFmtId="7" fontId="36" fillId="0" borderId="86" xfId="6" applyNumberFormat="1" applyFont="1" applyBorder="1" applyAlignment="1">
      <alignment horizontal="center"/>
    </xf>
    <xf numFmtId="44" fontId="0" fillId="0" borderId="87" xfId="6" applyFont="1" applyBorder="1"/>
    <xf numFmtId="7" fontId="0" fillId="0" borderId="87" xfId="6" applyNumberFormat="1" applyFont="1" applyBorder="1"/>
    <xf numFmtId="0" fontId="49" fillId="0" borderId="2" xfId="0" applyFont="1" applyBorder="1" applyAlignment="1">
      <alignment horizontal="left" vertical="top"/>
    </xf>
    <xf numFmtId="7" fontId="0" fillId="0" borderId="4" xfId="6" applyNumberFormat="1" applyFont="1" applyBorder="1"/>
    <xf numFmtId="0" fontId="49" fillId="0" borderId="0" xfId="0" applyFont="1" applyAlignment="1">
      <alignment horizontal="left" vertical="top"/>
    </xf>
    <xf numFmtId="0" fontId="36" fillId="0" borderId="87" xfId="0" applyFont="1" applyBorder="1" applyAlignment="1">
      <alignment horizontal="center"/>
    </xf>
    <xf numFmtId="0" fontId="36" fillId="0" borderId="17" xfId="0" applyFont="1" applyBorder="1" applyAlignment="1">
      <alignment horizontal="center"/>
    </xf>
    <xf numFmtId="0" fontId="0" fillId="8" borderId="86" xfId="0" applyFill="1" applyBorder="1"/>
    <xf numFmtId="0" fontId="0" fillId="0" borderId="19" xfId="0" applyBorder="1" applyAlignment="1">
      <alignment horizontal="center"/>
    </xf>
    <xf numFmtId="0" fontId="35" fillId="8" borderId="87" xfId="0" applyFont="1" applyFill="1" applyBorder="1"/>
    <xf numFmtId="0" fontId="0" fillId="8" borderId="87" xfId="0" applyFill="1" applyBorder="1"/>
    <xf numFmtId="49" fontId="50"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3"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8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2"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38" fillId="0" borderId="7" xfId="5" applyFont="1" applyBorder="1" applyAlignment="1">
      <alignment vertical="center" wrapText="1"/>
    </xf>
    <xf numFmtId="0" fontId="1" fillId="0" borderId="0" xfId="5" applyFont="1" applyAlignment="1">
      <alignment horizontal="left" vertical="center"/>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6" fontId="2" fillId="0" borderId="11" xfId="2" applyNumberFormat="1" applyFont="1" applyBorder="1" applyAlignment="1" applyProtection="1">
      <alignment horizontal="center" vertical="top" wrapText="1"/>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3" fillId="0" borderId="11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11" xfId="0" applyNumberFormat="1" applyFont="1" applyBorder="1" applyAlignment="1" applyProtection="1">
      <alignment horizontal="right" vertical="center" wrapText="1"/>
      <protection locked="0"/>
    </xf>
    <xf numFmtId="164" fontId="2" fillId="0" borderId="113"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14" xfId="0" applyFont="1" applyBorder="1" applyAlignment="1">
      <alignment horizontal="center" vertical="center" wrapText="1"/>
    </xf>
    <xf numFmtId="42" fontId="2" fillId="0" borderId="115" xfId="0" applyNumberFormat="1" applyFont="1" applyBorder="1" applyAlignment="1">
      <alignment horizontal="center" vertical="center" wrapText="1"/>
    </xf>
    <xf numFmtId="164" fontId="2" fillId="3" borderId="116" xfId="0" applyNumberFormat="1" applyFont="1" applyFill="1" applyBorder="1" applyAlignment="1">
      <alignment horizontal="right" vertical="center" wrapText="1"/>
    </xf>
    <xf numFmtId="164" fontId="2" fillId="3" borderId="114" xfId="0" applyNumberFormat="1" applyFont="1" applyFill="1" applyBorder="1" applyAlignment="1">
      <alignment horizontal="right" vertical="center" wrapText="1"/>
    </xf>
    <xf numFmtId="164" fontId="2" fillId="3" borderId="115" xfId="0" applyNumberFormat="1" applyFont="1" applyFill="1" applyBorder="1" applyAlignment="1">
      <alignment horizontal="right" vertical="center" wrapText="1"/>
    </xf>
    <xf numFmtId="164" fontId="3" fillId="3" borderId="112" xfId="0" applyNumberFormat="1" applyFont="1" applyFill="1" applyBorder="1" applyAlignment="1">
      <alignment horizontal="right" vertical="center" wrapText="1"/>
    </xf>
    <xf numFmtId="164" fontId="2" fillId="3" borderId="112" xfId="0" applyNumberFormat="1" applyFont="1" applyFill="1" applyBorder="1" applyAlignment="1">
      <alignment horizontal="right" vertical="center" wrapText="1"/>
    </xf>
    <xf numFmtId="164" fontId="7" fillId="3" borderId="112" xfId="0" applyNumberFormat="1" applyFont="1" applyFill="1" applyBorder="1" applyAlignment="1">
      <alignment horizontal="right" vertical="center"/>
    </xf>
    <xf numFmtId="9" fontId="7" fillId="3" borderId="112" xfId="0" applyNumberFormat="1" applyFont="1" applyFill="1" applyBorder="1" applyAlignment="1">
      <alignment horizontal="right" vertical="center"/>
    </xf>
    <xf numFmtId="0" fontId="1" fillId="0" borderId="0" xfId="0" applyFont="1" applyAlignment="1">
      <alignment vertical="center"/>
    </xf>
    <xf numFmtId="0" fontId="1" fillId="0" borderId="87" xfId="0" applyFont="1" applyBorder="1"/>
    <xf numFmtId="3" fontId="35" fillId="0" borderId="105" xfId="5" applyNumberFormat="1" applyBorder="1" applyAlignment="1" applyProtection="1">
      <alignment horizontal="left"/>
    </xf>
    <xf numFmtId="3" fontId="35" fillId="0" borderId="101" xfId="5" applyNumberFormat="1" applyBorder="1" applyAlignment="1" applyProtection="1">
      <alignment horizontal="center"/>
    </xf>
    <xf numFmtId="0" fontId="1" fillId="0" borderId="0" xfId="5" applyFont="1" applyAlignment="1">
      <alignment vertical="center"/>
    </xf>
    <xf numFmtId="49" fontId="1" fillId="0" borderId="0" xfId="10" applyNumberFormat="1" applyAlignment="1">
      <alignment vertical="center" wrapText="1"/>
    </xf>
    <xf numFmtId="0" fontId="1" fillId="0" borderId="0" xfId="10" applyAlignment="1">
      <alignment vertical="center" wrapText="1"/>
    </xf>
    <xf numFmtId="0" fontId="5" fillId="0" borderId="0" xfId="10" applyFont="1" applyAlignment="1">
      <alignment horizontal="center" vertical="center" wrapText="1"/>
    </xf>
    <xf numFmtId="0" fontId="1" fillId="0" borderId="0" xfId="10" applyAlignment="1">
      <alignment wrapText="1"/>
    </xf>
    <xf numFmtId="49" fontId="1" fillId="0" borderId="0" xfId="10" applyNumberFormat="1" applyAlignment="1">
      <alignment horizontal="center" vertical="center" wrapText="1"/>
    </xf>
    <xf numFmtId="0" fontId="36" fillId="0" borderId="118" xfId="10" applyFont="1" applyBorder="1" applyAlignment="1">
      <alignment horizontal="center" vertical="top" wrapText="1"/>
    </xf>
    <xf numFmtId="0" fontId="36" fillId="0" borderId="15" xfId="10" applyFont="1" applyBorder="1" applyAlignment="1">
      <alignment horizontal="center" vertical="center" wrapText="1"/>
    </xf>
    <xf numFmtId="0" fontId="36" fillId="0" borderId="119" xfId="10" applyFont="1" applyBorder="1" applyAlignment="1">
      <alignment horizontal="center" vertical="center" wrapText="1"/>
    </xf>
    <xf numFmtId="0" fontId="1" fillId="0" borderId="0" xfId="10" applyAlignment="1">
      <alignment horizontal="center" vertical="center" wrapText="1"/>
    </xf>
    <xf numFmtId="0" fontId="1" fillId="0" borderId="120" xfId="10" applyBorder="1" applyAlignment="1" applyProtection="1">
      <alignment horizontal="center" vertical="center" wrapText="1"/>
      <protection locked="0"/>
    </xf>
    <xf numFmtId="0" fontId="1" fillId="0" borderId="103" xfId="10" applyBorder="1" applyAlignment="1" applyProtection="1">
      <alignment horizontal="center" vertical="center" wrapText="1"/>
      <protection locked="0"/>
    </xf>
    <xf numFmtId="0" fontId="1" fillId="0" borderId="104" xfId="10" applyBorder="1" applyAlignment="1" applyProtection="1">
      <alignment horizontal="center" vertical="center" wrapText="1"/>
      <protection locked="0"/>
    </xf>
    <xf numFmtId="0" fontId="25" fillId="0" borderId="0" xfId="10" applyFont="1" applyAlignment="1">
      <alignment horizontal="left" vertical="center"/>
    </xf>
    <xf numFmtId="49" fontId="1" fillId="0" borderId="49" xfId="10" applyNumberFormat="1" applyBorder="1" applyAlignment="1">
      <alignment horizontal="center" vertical="top" wrapText="1"/>
    </xf>
    <xf numFmtId="0" fontId="1" fillId="0" borderId="108" xfId="10" applyBorder="1" applyAlignment="1">
      <alignment vertical="center" wrapText="1"/>
    </xf>
    <xf numFmtId="0" fontId="1" fillId="0" borderId="28" xfId="10" applyBorder="1" applyAlignment="1" applyProtection="1">
      <alignment horizontal="center" vertical="center" wrapText="1"/>
      <protection locked="0"/>
    </xf>
    <xf numFmtId="0" fontId="1" fillId="0" borderId="9" xfId="10" applyBorder="1" applyAlignment="1" applyProtection="1">
      <alignment horizontal="center" vertical="center" wrapText="1"/>
      <protection locked="0"/>
    </xf>
    <xf numFmtId="0" fontId="1" fillId="0" borderId="10" xfId="10" applyBorder="1" applyAlignment="1" applyProtection="1">
      <alignment horizontal="center" vertical="center" wrapText="1"/>
      <protection locked="0"/>
    </xf>
    <xf numFmtId="49" fontId="1" fillId="0" borderId="49" xfId="10" applyNumberFormat="1" applyBorder="1" applyAlignment="1">
      <alignment horizontal="center" vertical="center" wrapText="1"/>
    </xf>
    <xf numFmtId="49" fontId="1" fillId="0" borderId="34" xfId="10" applyNumberFormat="1" applyBorder="1" applyAlignment="1">
      <alignment horizontal="center" vertical="top" wrapText="1"/>
    </xf>
    <xf numFmtId="49" fontId="1" fillId="0" borderId="36" xfId="10" applyNumberFormat="1" applyBorder="1" applyAlignment="1">
      <alignment vertical="center" wrapText="1"/>
    </xf>
    <xf numFmtId="3" fontId="1" fillId="0" borderId="30" xfId="10" applyNumberFormat="1" applyBorder="1" applyAlignment="1" applyProtection="1">
      <alignment horizontal="center" vertical="center" wrapText="1"/>
      <protection locked="0"/>
    </xf>
    <xf numFmtId="3" fontId="1" fillId="0" borderId="11" xfId="10" applyNumberFormat="1" applyBorder="1" applyAlignment="1" applyProtection="1">
      <alignment horizontal="center" vertical="center" wrapText="1"/>
      <protection locked="0"/>
    </xf>
    <xf numFmtId="3" fontId="1" fillId="0" borderId="12" xfId="10" applyNumberFormat="1" applyBorder="1" applyAlignment="1" applyProtection="1">
      <alignment horizontal="center" vertical="center" wrapText="1"/>
      <protection locked="0"/>
    </xf>
    <xf numFmtId="0" fontId="1" fillId="0" borderId="108" xfId="10" applyBorder="1" applyAlignment="1">
      <alignment vertical="top" wrapText="1"/>
    </xf>
    <xf numFmtId="49" fontId="1" fillId="0" borderId="108" xfId="10" applyNumberFormat="1" applyBorder="1" applyAlignment="1">
      <alignment vertical="center" wrapText="1"/>
    </xf>
    <xf numFmtId="49" fontId="1" fillId="0" borderId="108" xfId="10" applyNumberFormat="1" applyBorder="1" applyAlignment="1">
      <alignment vertical="top" wrapText="1"/>
    </xf>
    <xf numFmtId="3" fontId="1" fillId="0" borderId="28" xfId="10" applyNumberFormat="1" applyBorder="1" applyAlignment="1" applyProtection="1">
      <alignment horizontal="center" vertical="center" wrapText="1"/>
      <protection locked="0"/>
    </xf>
    <xf numFmtId="3" fontId="1" fillId="0" borderId="9" xfId="10" applyNumberFormat="1" applyBorder="1" applyAlignment="1" applyProtection="1">
      <alignment horizontal="center" vertical="center" wrapText="1"/>
      <protection locked="0"/>
    </xf>
    <xf numFmtId="3" fontId="1" fillId="0" borderId="10" xfId="10" applyNumberFormat="1" applyBorder="1" applyAlignment="1" applyProtection="1">
      <alignment horizontal="center" vertical="center" wrapText="1"/>
      <protection locked="0"/>
    </xf>
    <xf numFmtId="0" fontId="1" fillId="0" borderId="30" xfId="10" applyBorder="1" applyAlignment="1" applyProtection="1">
      <alignment horizontal="center" vertical="center" wrapText="1"/>
      <protection locked="0"/>
    </xf>
    <xf numFmtId="0" fontId="1" fillId="0" borderId="11" xfId="10" applyBorder="1" applyAlignment="1" applyProtection="1">
      <alignment horizontal="center" vertical="center" wrapText="1"/>
      <protection locked="0"/>
    </xf>
    <xf numFmtId="0" fontId="1" fillId="0" borderId="12" xfId="10" applyBorder="1" applyAlignment="1" applyProtection="1">
      <alignment horizontal="center" vertical="center" wrapText="1"/>
      <protection locked="0"/>
    </xf>
    <xf numFmtId="0" fontId="36" fillId="0" borderId="19" xfId="5" applyFont="1" applyBorder="1" applyAlignment="1">
      <alignment horizontal="left" vertical="center" wrapText="1"/>
    </xf>
    <xf numFmtId="0" fontId="36" fillId="0" borderId="20" xfId="5" applyFont="1" applyBorder="1" applyAlignment="1">
      <alignment horizontal="left" vertical="center" wrapText="1"/>
    </xf>
    <xf numFmtId="0" fontId="47" fillId="0" borderId="20" xfId="7" applyFont="1" applyBorder="1" applyAlignment="1" applyProtection="1">
      <alignment horizontal="center"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35" fillId="0" borderId="58" xfId="5" applyBorder="1" applyAlignment="1">
      <alignment horizontal="left" vertical="center" wrapText="1"/>
    </xf>
    <xf numFmtId="0" fontId="35" fillId="0" borderId="20" xfId="5" applyBorder="1" applyAlignment="1">
      <alignment horizontal="center" vertical="center" wrapText="1"/>
    </xf>
    <xf numFmtId="0" fontId="0" fillId="10" borderId="0" xfId="0" applyFill="1" applyBorder="1"/>
    <xf numFmtId="0" fontId="72" fillId="0" borderId="87" xfId="0" applyFont="1" applyBorder="1"/>
    <xf numFmtId="0" fontId="35" fillId="0" borderId="0" xfId="5" applyAlignment="1">
      <alignment horizontal="left" vertical="center" wrapText="1"/>
    </xf>
    <xf numFmtId="0" fontId="47" fillId="0" borderId="20" xfId="7" applyFont="1" applyBorder="1" applyAlignment="1" applyProtection="1">
      <alignment horizontal="center" vertical="center" wrapText="1"/>
    </xf>
    <xf numFmtId="0" fontId="36" fillId="0" borderId="19" xfId="5" applyFont="1" applyBorder="1" applyAlignment="1" applyProtection="1">
      <alignment horizontal="left" vertical="center" wrapText="1"/>
    </xf>
    <xf numFmtId="0" fontId="36" fillId="0" borderId="20" xfId="5" applyFont="1" applyBorder="1" applyAlignment="1" applyProtection="1">
      <alignment horizontal="left" vertical="center" wrapText="1"/>
    </xf>
    <xf numFmtId="0" fontId="36" fillId="0" borderId="0" xfId="5" applyFont="1" applyAlignment="1" applyProtection="1">
      <alignment horizontal="left" vertical="center" wrapText="1"/>
    </xf>
    <xf numFmtId="0" fontId="35" fillId="0" borderId="0" xfId="5" applyAlignment="1" applyProtection="1">
      <alignment horizontal="left" vertical="center" wrapText="1"/>
    </xf>
    <xf numFmtId="0" fontId="41" fillId="0" borderId="61" xfId="5" applyFont="1" applyBorder="1" applyAlignment="1">
      <alignment vertical="center" wrapText="1"/>
    </xf>
    <xf numFmtId="0" fontId="41" fillId="0" borderId="0" xfId="5" applyFont="1" applyBorder="1" applyAlignment="1">
      <alignment vertical="center" wrapText="1"/>
    </xf>
    <xf numFmtId="0" fontId="36" fillId="0" borderId="20" xfId="5" applyFont="1" applyBorder="1" applyAlignment="1">
      <alignment vertical="top" wrapText="1"/>
    </xf>
    <xf numFmtId="0" fontId="36" fillId="0" borderId="17" xfId="5" applyFont="1" applyBorder="1" applyAlignment="1">
      <alignment vertical="center" wrapText="1"/>
    </xf>
    <xf numFmtId="0" fontId="36" fillId="0" borderId="19" xfId="5" applyFont="1" applyBorder="1" applyAlignment="1">
      <alignment vertical="center" wrapText="1"/>
    </xf>
    <xf numFmtId="0" fontId="35" fillId="0" borderId="0" xfId="5" applyBorder="1" applyAlignment="1">
      <alignment horizontal="left" vertical="center" wrapText="1"/>
    </xf>
    <xf numFmtId="0" fontId="36" fillId="0" borderId="0" xfId="5" applyFont="1" applyBorder="1" applyAlignment="1">
      <alignment horizontal="left" vertical="center" wrapText="1"/>
    </xf>
    <xf numFmtId="0" fontId="36" fillId="0" borderId="0" xfId="5" applyFont="1" applyBorder="1" applyAlignment="1">
      <alignment vertical="center" wrapText="1"/>
    </xf>
    <xf numFmtId="0" fontId="35" fillId="0" borderId="17" xfId="5" applyBorder="1" applyAlignment="1">
      <alignment horizontal="left" vertical="center" wrapText="1"/>
    </xf>
    <xf numFmtId="0" fontId="35" fillId="0" borderId="0" xfId="5" applyBorder="1" applyAlignment="1">
      <alignment vertical="center" wrapText="1"/>
    </xf>
    <xf numFmtId="0" fontId="58" fillId="0" borderId="0" xfId="5" applyFont="1" applyFill="1" applyAlignment="1">
      <alignment horizontal="left" vertical="center" wrapText="1"/>
    </xf>
    <xf numFmtId="0" fontId="0" fillId="0" borderId="0" xfId="0" applyBorder="1"/>
    <xf numFmtId="0" fontId="35" fillId="0" borderId="0" xfId="5" applyFill="1" applyProtection="1"/>
    <xf numFmtId="164" fontId="35" fillId="0" borderId="94" xfId="6" applyNumberFormat="1" applyFill="1" applyBorder="1" applyAlignment="1" applyProtection="1">
      <alignment horizontal="left"/>
    </xf>
    <xf numFmtId="3" fontId="1" fillId="0" borderId="94" xfId="5" applyNumberFormat="1" applyFont="1" applyFill="1" applyBorder="1" applyProtection="1">
      <protection locked="0"/>
    </xf>
    <xf numFmtId="6" fontId="2" fillId="0" borderId="9" xfId="2" applyNumberFormat="1" applyFont="1" applyBorder="1" applyAlignment="1" applyProtection="1">
      <alignment horizontal="center" vertical="top" wrapText="1"/>
      <protection locked="0"/>
    </xf>
    <xf numFmtId="0" fontId="22" fillId="0" borderId="135" xfId="2" applyFont="1" applyBorder="1" applyAlignment="1" applyProtection="1">
      <alignment vertical="center"/>
      <protection locked="0"/>
    </xf>
    <xf numFmtId="0" fontId="22" fillId="0" borderId="134" xfId="2" applyFont="1" applyBorder="1" applyAlignment="1" applyProtection="1">
      <alignment vertical="center"/>
      <protection locked="0"/>
    </xf>
    <xf numFmtId="0" fontId="65" fillId="0" borderId="9" xfId="0" applyFont="1" applyBorder="1" applyAlignment="1">
      <alignment horizontal="right" vertical="center"/>
    </xf>
    <xf numFmtId="164" fontId="2" fillId="3" borderId="11" xfId="0" applyNumberFormat="1" applyFont="1" applyFill="1" applyBorder="1" applyAlignment="1" applyProtection="1">
      <alignment horizontal="right" vertical="center" wrapText="1"/>
    </xf>
    <xf numFmtId="0" fontId="35" fillId="0" borderId="0" xfId="5" applyBorder="1" applyAlignment="1" applyProtection="1">
      <alignment horizontal="center"/>
      <protection locked="0"/>
    </xf>
    <xf numFmtId="49" fontId="1" fillId="0" borderId="94" xfId="5" applyNumberFormat="1" applyFont="1" applyFill="1" applyBorder="1" applyProtection="1">
      <protection locked="0"/>
    </xf>
    <xf numFmtId="0" fontId="5" fillId="0" borderId="3" xfId="5" applyFont="1" applyBorder="1" applyProtection="1"/>
    <xf numFmtId="0" fontId="5" fillId="0" borderId="3" xfId="5" applyFont="1" applyBorder="1" applyAlignment="1" applyProtection="1">
      <alignment horizontal="right"/>
    </xf>
    <xf numFmtId="0" fontId="35" fillId="0" borderId="0" xfId="5" applyProtection="1"/>
    <xf numFmtId="49" fontId="35" fillId="0" borderId="0" xfId="5" applyNumberFormat="1" applyProtection="1"/>
    <xf numFmtId="0" fontId="51" fillId="0" borderId="0" xfId="5" applyFont="1" applyProtection="1"/>
    <xf numFmtId="49" fontId="1" fillId="0" borderId="0" xfId="5" applyNumberFormat="1" applyFont="1" applyProtection="1"/>
    <xf numFmtId="0" fontId="52" fillId="0" borderId="0" xfId="5" applyFont="1" applyAlignment="1" applyProtection="1">
      <alignment vertical="center"/>
    </xf>
    <xf numFmtId="0" fontId="52" fillId="0" borderId="0" xfId="5" applyFont="1" applyAlignment="1" applyProtection="1">
      <alignment vertical="center" wrapText="1"/>
    </xf>
    <xf numFmtId="49" fontId="36" fillId="0" borderId="0" xfId="5" applyNumberFormat="1" applyFont="1" applyProtection="1"/>
    <xf numFmtId="49" fontId="35" fillId="0" borderId="0" xfId="5" applyNumberFormat="1" applyAlignment="1" applyProtection="1">
      <alignment horizontal="center"/>
    </xf>
    <xf numFmtId="49" fontId="35" fillId="0" borderId="0" xfId="5" applyNumberFormat="1" applyAlignment="1" applyProtection="1">
      <alignment horizontal="left"/>
    </xf>
    <xf numFmtId="3" fontId="35" fillId="0" borderId="92" xfId="5" applyNumberFormat="1" applyBorder="1" applyAlignment="1" applyProtection="1">
      <alignment horizontal="left"/>
    </xf>
    <xf numFmtId="164" fontId="35" fillId="0" borderId="92" xfId="6" applyNumberFormat="1" applyBorder="1" applyProtection="1"/>
    <xf numFmtId="164" fontId="35" fillId="0" borderId="93" xfId="6" applyNumberFormat="1" applyBorder="1" applyAlignment="1" applyProtection="1"/>
    <xf numFmtId="164" fontId="35" fillId="0" borderId="93" xfId="6" applyNumberFormat="1" applyBorder="1" applyProtection="1"/>
    <xf numFmtId="0" fontId="39" fillId="0" borderId="3" xfId="5" applyFont="1" applyBorder="1" applyAlignment="1" applyProtection="1">
      <alignment horizontal="left"/>
    </xf>
    <xf numFmtId="164" fontId="39" fillId="10" borderId="95" xfId="5" applyNumberFormat="1" applyFont="1" applyFill="1" applyBorder="1" applyAlignment="1" applyProtection="1">
      <alignment horizontal="center"/>
    </xf>
    <xf numFmtId="164" fontId="39" fillId="10" borderId="3" xfId="5" applyNumberFormat="1" applyFont="1" applyFill="1" applyBorder="1" applyAlignment="1" applyProtection="1">
      <alignment horizontal="center"/>
    </xf>
    <xf numFmtId="0" fontId="39" fillId="0" borderId="8" xfId="5" applyFont="1" applyBorder="1" applyAlignment="1" applyProtection="1">
      <alignment horizontal="left"/>
    </xf>
    <xf numFmtId="164" fontId="39" fillId="10" borderId="96" xfId="6" applyNumberFormat="1" applyFont="1" applyFill="1" applyBorder="1" applyAlignment="1" applyProtection="1">
      <alignment horizontal="center"/>
    </xf>
    <xf numFmtId="164" fontId="39" fillId="10" borderId="8" xfId="6" applyNumberFormat="1" applyFont="1" applyFill="1" applyBorder="1" applyAlignment="1" applyProtection="1">
      <alignment horizontal="center"/>
    </xf>
    <xf numFmtId="0" fontId="57" fillId="0" borderId="0" xfId="5" applyFont="1" applyProtection="1"/>
    <xf numFmtId="0" fontId="49" fillId="0" borderId="0" xfId="5" applyFont="1" applyAlignment="1" applyProtection="1">
      <alignment vertical="top" wrapText="1"/>
    </xf>
    <xf numFmtId="0" fontId="50" fillId="0" borderId="0" xfId="5" applyFont="1" applyBorder="1" applyAlignment="1" applyProtection="1">
      <alignment vertical="top" wrapText="1"/>
    </xf>
    <xf numFmtId="49" fontId="1" fillId="0" borderId="17" xfId="5" applyNumberFormat="1" applyFont="1" applyBorder="1" applyProtection="1"/>
    <xf numFmtId="0" fontId="1" fillId="0" borderId="2" xfId="5" applyFont="1" applyBorder="1" applyProtection="1"/>
    <xf numFmtId="0" fontId="35" fillId="0" borderId="2" xfId="5" applyBorder="1" applyProtection="1"/>
    <xf numFmtId="0" fontId="39" fillId="0" borderId="1" xfId="5" applyFont="1" applyBorder="1" applyProtection="1"/>
    <xf numFmtId="49" fontId="35" fillId="0" borderId="19" xfId="5" applyNumberFormat="1" applyBorder="1" applyProtection="1"/>
    <xf numFmtId="0" fontId="35" fillId="0" borderId="0" xfId="5" applyBorder="1" applyProtection="1"/>
    <xf numFmtId="0" fontId="39" fillId="0" borderId="0" xfId="5" applyFont="1" applyBorder="1" applyAlignment="1" applyProtection="1">
      <alignment horizontal="right"/>
    </xf>
    <xf numFmtId="0" fontId="35" fillId="0" borderId="0" xfId="5" applyBorder="1" applyAlignment="1" applyProtection="1">
      <alignment horizontal="center"/>
    </xf>
    <xf numFmtId="0" fontId="35" fillId="0" borderId="20" xfId="5" applyBorder="1" applyProtection="1"/>
    <xf numFmtId="0" fontId="35" fillId="0" borderId="19" xfId="5" applyBorder="1" applyProtection="1"/>
    <xf numFmtId="0" fontId="39" fillId="0" borderId="20" xfId="5" applyFont="1" applyBorder="1" applyProtection="1"/>
    <xf numFmtId="0" fontId="1" fillId="0" borderId="0" xfId="5" applyFont="1" applyBorder="1" applyProtection="1"/>
    <xf numFmtId="0" fontId="39" fillId="0" borderId="20" xfId="5" applyFont="1" applyBorder="1" applyAlignment="1" applyProtection="1">
      <alignment horizontal="center"/>
    </xf>
    <xf numFmtId="0" fontId="51" fillId="0" borderId="0" xfId="5" applyFont="1" applyBorder="1" applyAlignment="1" applyProtection="1">
      <alignment wrapText="1"/>
    </xf>
    <xf numFmtId="0" fontId="51" fillId="0" borderId="0" xfId="5" applyFont="1" applyAlignment="1" applyProtection="1">
      <alignment wrapText="1"/>
    </xf>
    <xf numFmtId="49" fontId="35" fillId="0" borderId="18" xfId="5" applyNumberFormat="1" applyBorder="1" applyProtection="1"/>
    <xf numFmtId="49" fontId="35" fillId="0" borderId="3" xfId="5" applyNumberFormat="1" applyBorder="1" applyProtection="1"/>
    <xf numFmtId="0" fontId="39" fillId="0" borderId="3" xfId="5" applyFont="1" applyBorder="1" applyAlignment="1" applyProtection="1">
      <alignment horizontal="right"/>
    </xf>
    <xf numFmtId="0" fontId="35" fillId="0" borderId="3" xfId="5" applyBorder="1" applyProtection="1"/>
    <xf numFmtId="0" fontId="39" fillId="0" borderId="7" xfId="5" applyFont="1" applyBorder="1" applyProtection="1"/>
    <xf numFmtId="0" fontId="35" fillId="0" borderId="0" xfId="5" applyAlignment="1" applyProtection="1">
      <alignment horizontal="center"/>
    </xf>
    <xf numFmtId="0" fontId="1" fillId="0" borderId="0" xfId="0" applyFont="1"/>
    <xf numFmtId="0" fontId="0" fillId="0" borderId="109" xfId="0" applyBorder="1"/>
    <xf numFmtId="0" fontId="0" fillId="0" borderId="138" xfId="0" applyBorder="1"/>
    <xf numFmtId="0" fontId="1" fillId="0" borderId="9" xfId="0" applyFont="1" applyBorder="1"/>
    <xf numFmtId="0" fontId="0" fillId="0" borderId="9" xfId="0" applyBorder="1"/>
    <xf numFmtId="0" fontId="1" fillId="0" borderId="9" xfId="0" applyFont="1" applyFill="1" applyBorder="1"/>
    <xf numFmtId="0" fontId="0" fillId="0" borderId="21" xfId="0" applyFill="1" applyBorder="1"/>
    <xf numFmtId="3" fontId="35" fillId="0" borderId="93" xfId="5" applyNumberFormat="1" applyBorder="1" applyAlignment="1" applyProtection="1">
      <alignment horizontal="left"/>
    </xf>
    <xf numFmtId="49" fontId="1" fillId="0" borderId="0" xfId="5" applyNumberFormat="1" applyFont="1" applyAlignment="1" applyProtection="1">
      <alignment horizontal="left"/>
    </xf>
    <xf numFmtId="49" fontId="39" fillId="0" borderId="0" xfId="5" applyNumberFormat="1" applyFont="1" applyAlignment="1" applyProtection="1">
      <alignment horizontal="left"/>
    </xf>
    <xf numFmtId="0" fontId="35" fillId="10" borderId="20" xfId="5" applyFill="1" applyBorder="1" applyAlignment="1" applyProtection="1">
      <alignment horizontal="center"/>
    </xf>
    <xf numFmtId="0" fontId="1" fillId="10" borderId="20" xfId="5" applyFont="1" applyFill="1" applyBorder="1" applyAlignment="1" applyProtection="1">
      <alignment horizontal="center"/>
    </xf>
    <xf numFmtId="49" fontId="1" fillId="0" borderId="23" xfId="5" applyNumberFormat="1" applyFont="1" applyBorder="1" applyAlignment="1" applyProtection="1">
      <alignment horizontal="left" vertical="center"/>
    </xf>
    <xf numFmtId="49" fontId="1" fillId="0" borderId="49" xfId="5" applyNumberFormat="1" applyFont="1" applyBorder="1" applyAlignment="1" applyProtection="1">
      <alignment horizontal="left" vertical="center"/>
    </xf>
    <xf numFmtId="49" fontId="1" fillId="0" borderId="34" xfId="5" applyNumberFormat="1" applyFont="1" applyBorder="1" applyAlignment="1" applyProtection="1">
      <alignment horizontal="left" vertical="center"/>
    </xf>
    <xf numFmtId="49" fontId="1" fillId="0" borderId="147" xfId="5" applyNumberFormat="1" applyFont="1" applyBorder="1" applyAlignment="1" applyProtection="1">
      <alignment horizontal="left" vertical="top"/>
    </xf>
    <xf numFmtId="0" fontId="49" fillId="0" borderId="0" xfId="5" applyFont="1" applyBorder="1" applyAlignment="1" applyProtection="1">
      <alignment vertical="top" wrapText="1"/>
    </xf>
    <xf numFmtId="49" fontId="35" fillId="10" borderId="29" xfId="5" applyNumberFormat="1" applyFill="1" applyBorder="1" applyProtection="1"/>
    <xf numFmtId="164" fontId="39" fillId="10" borderId="7" xfId="5" applyNumberFormat="1" applyFont="1" applyFill="1" applyBorder="1" applyAlignment="1" applyProtection="1">
      <alignment horizontal="center"/>
    </xf>
    <xf numFmtId="49" fontId="35" fillId="0" borderId="17" xfId="5" applyNumberFormat="1" applyBorder="1" applyProtection="1"/>
    <xf numFmtId="49" fontId="35" fillId="10" borderId="18" xfId="5" applyNumberFormat="1" applyFill="1" applyBorder="1" applyProtection="1"/>
    <xf numFmtId="49" fontId="35" fillId="0" borderId="29" xfId="5" applyNumberFormat="1" applyBorder="1" applyProtection="1"/>
    <xf numFmtId="164" fontId="39" fillId="10" borderId="6" xfId="6" applyNumberFormat="1" applyFont="1" applyFill="1" applyBorder="1" applyAlignment="1" applyProtection="1">
      <alignment horizontal="center"/>
    </xf>
    <xf numFmtId="49" fontId="1" fillId="0" borderId="154" xfId="5" applyNumberFormat="1" applyFont="1" applyBorder="1" applyProtection="1"/>
    <xf numFmtId="49" fontId="35" fillId="10" borderId="19" xfId="5" applyNumberFormat="1" applyFill="1" applyBorder="1" applyProtection="1"/>
    <xf numFmtId="0" fontId="51" fillId="0" borderId="0" xfId="5" applyFont="1" applyBorder="1" applyAlignment="1" applyProtection="1"/>
    <xf numFmtId="3" fontId="35" fillId="0" borderId="155" xfId="5" applyNumberFormat="1" applyBorder="1" applyAlignment="1" applyProtection="1">
      <alignment horizontal="center"/>
      <protection locked="0"/>
    </xf>
    <xf numFmtId="49" fontId="1" fillId="0" borderId="19" xfId="5" applyNumberFormat="1" applyFont="1" applyBorder="1" applyProtection="1"/>
    <xf numFmtId="49" fontId="1" fillId="0" borderId="27" xfId="5" applyNumberFormat="1" applyFont="1" applyBorder="1" applyAlignment="1" applyProtection="1">
      <alignment horizontal="left" vertical="center"/>
    </xf>
    <xf numFmtId="0" fontId="1" fillId="0" borderId="0" xfId="5" applyFont="1" applyFill="1" applyProtection="1"/>
    <xf numFmtId="3" fontId="35" fillId="0" borderId="157" xfId="5" applyNumberFormat="1" applyBorder="1" applyAlignment="1" applyProtection="1">
      <alignment horizontal="left"/>
    </xf>
    <xf numFmtId="3" fontId="35" fillId="0" borderId="156" xfId="5" applyNumberFormat="1" applyBorder="1" applyAlignment="1" applyProtection="1">
      <alignment horizontal="left"/>
    </xf>
    <xf numFmtId="3" fontId="35" fillId="0" borderId="158" xfId="5" applyNumberFormat="1" applyBorder="1" applyAlignment="1" applyProtection="1">
      <alignment horizontal="center"/>
      <protection locked="0"/>
    </xf>
    <xf numFmtId="0" fontId="1" fillId="0" borderId="124" xfId="5" applyFont="1" applyBorder="1" applyAlignment="1" applyProtection="1">
      <alignment horizontal="left" vertical="center" wrapText="1"/>
      <protection locked="0"/>
    </xf>
    <xf numFmtId="0" fontId="35" fillId="0" borderId="125" xfId="5" applyBorder="1" applyAlignment="1" applyProtection="1">
      <alignment horizontal="left" vertical="center" wrapText="1"/>
      <protection locked="0"/>
    </xf>
    <xf numFmtId="0" fontId="35" fillId="0" borderId="131" xfId="5" applyBorder="1" applyAlignment="1" applyProtection="1">
      <alignment horizontal="left" vertical="center" wrapText="1"/>
      <protection locked="0"/>
    </xf>
    <xf numFmtId="0" fontId="35" fillId="0" borderId="130" xfId="5" applyBorder="1" applyAlignment="1" applyProtection="1">
      <alignment horizontal="left" vertical="center" wrapText="1"/>
      <protection locked="0"/>
    </xf>
    <xf numFmtId="0" fontId="35" fillId="0" borderId="0" xfId="5" applyBorder="1" applyAlignment="1" applyProtection="1">
      <alignment horizontal="left" vertical="center" wrapText="1"/>
      <protection locked="0"/>
    </xf>
    <xf numFmtId="0" fontId="35" fillId="0" borderId="20" xfId="5" applyBorder="1" applyAlignment="1" applyProtection="1">
      <alignment horizontal="left" vertical="center" wrapText="1"/>
      <protection locked="0"/>
    </xf>
    <xf numFmtId="0" fontId="35" fillId="0" borderId="127" xfId="5" applyBorder="1" applyAlignment="1" applyProtection="1">
      <alignment horizontal="left" vertical="center" wrapText="1"/>
      <protection locked="0"/>
    </xf>
    <xf numFmtId="0" fontId="35" fillId="0" borderId="128" xfId="5" applyBorder="1" applyAlignment="1" applyProtection="1">
      <alignment horizontal="left" vertical="center" wrapText="1"/>
      <protection locked="0"/>
    </xf>
    <xf numFmtId="0" fontId="35" fillId="0" borderId="132" xfId="5" applyBorder="1" applyAlignment="1" applyProtection="1">
      <alignment horizontal="left" vertical="center" wrapText="1"/>
      <protection locked="0"/>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13" fillId="0" borderId="1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7" fillId="0" borderId="19" xfId="5" applyFont="1" applyBorder="1" applyAlignment="1">
      <alignment horizontal="center" vertical="center" wrapText="1"/>
    </xf>
    <xf numFmtId="0" fontId="37" fillId="0" borderId="0" xfId="5" applyFont="1" applyAlignment="1">
      <alignment horizontal="center" vertical="center" wrapText="1"/>
    </xf>
    <xf numFmtId="0" fontId="37" fillId="0" borderId="20"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xf numFmtId="0" fontId="36" fillId="0" borderId="19" xfId="5" applyFont="1" applyBorder="1" applyAlignment="1">
      <alignment horizontal="center" vertical="top" wrapText="1"/>
    </xf>
    <xf numFmtId="0" fontId="36" fillId="0" borderId="0" xfId="5" applyFont="1" applyBorder="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8" xfId="5" applyFill="1" applyBorder="1" applyAlignment="1">
      <alignment horizontal="right"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6" fillId="0" borderId="73" xfId="5" applyFont="1" applyBorder="1" applyAlignment="1">
      <alignment horizontal="center" vertical="center" wrapText="1"/>
    </xf>
    <xf numFmtId="0" fontId="35" fillId="0" borderId="74" xfId="5" applyBorder="1"/>
    <xf numFmtId="0" fontId="35" fillId="0" borderId="75" xfId="5" applyBorder="1"/>
    <xf numFmtId="0" fontId="36" fillId="0" borderId="76" xfId="5" applyFont="1" applyBorder="1" applyAlignment="1">
      <alignment horizontal="center" vertical="center" wrapText="1"/>
    </xf>
    <xf numFmtId="0" fontId="35" fillId="0" borderId="77" xfId="5" applyBorder="1"/>
    <xf numFmtId="0" fontId="35" fillId="0" borderId="78" xfId="5" applyBorder="1"/>
    <xf numFmtId="0" fontId="36" fillId="0" borderId="79" xfId="5" applyFont="1" applyBorder="1" applyAlignment="1">
      <alignment horizontal="center" vertical="center" wrapText="1"/>
    </xf>
    <xf numFmtId="0" fontId="36" fillId="0" borderId="77" xfId="5" applyFont="1" applyBorder="1" applyAlignment="1">
      <alignment horizontal="center" vertical="center" wrapText="1"/>
    </xf>
    <xf numFmtId="0" fontId="36" fillId="0" borderId="80" xfId="5" applyFont="1" applyBorder="1" applyAlignment="1">
      <alignment horizontal="center" vertical="center" wrapText="1"/>
    </xf>
    <xf numFmtId="0" fontId="1" fillId="0" borderId="62" xfId="5" applyFont="1"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64" xfId="5" applyBorder="1" applyAlignment="1" applyProtection="1">
      <alignment horizontal="left" vertical="center" wrapText="1"/>
      <protection locked="0"/>
    </xf>
    <xf numFmtId="0" fontId="36" fillId="0" borderId="82" xfId="5" applyFont="1" applyBorder="1" applyAlignment="1">
      <alignment horizontal="left" vertical="center" wrapText="1"/>
    </xf>
    <xf numFmtId="0" fontId="35" fillId="0" borderId="67" xfId="5" applyBorder="1" applyAlignment="1" applyProtection="1">
      <alignment horizontal="left" vertical="center" wrapText="1"/>
      <protection locked="0"/>
    </xf>
    <xf numFmtId="164" fontId="45" fillId="10" borderId="109" xfId="6" applyNumberFormat="1" applyFont="1" applyFill="1" applyBorder="1" applyAlignment="1">
      <alignment horizontal="center" vertical="center" wrapText="1"/>
    </xf>
    <xf numFmtId="164" fontId="45" fillId="10" borderId="32" xfId="6" applyNumberFormat="1" applyFont="1" applyFill="1" applyBorder="1" applyAlignment="1">
      <alignment horizontal="center" vertical="center" wrapText="1"/>
    </xf>
    <xf numFmtId="164" fontId="45" fillId="10" borderId="68" xfId="6" applyNumberFormat="1" applyFont="1" applyFill="1" applyBorder="1" applyAlignment="1">
      <alignment horizontal="center" vertical="center" wrapText="1"/>
    </xf>
    <xf numFmtId="164" fontId="45" fillId="10" borderId="110" xfId="6" applyNumberFormat="1" applyFont="1" applyFill="1" applyBorder="1" applyAlignment="1">
      <alignment horizontal="center" vertical="center" wrapText="1"/>
    </xf>
    <xf numFmtId="164" fontId="45" fillId="10" borderId="25" xfId="6" applyNumberFormat="1" applyFont="1" applyFill="1" applyBorder="1" applyAlignment="1">
      <alignment horizontal="center" vertical="center" wrapText="1"/>
    </xf>
    <xf numFmtId="164" fontId="45"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68" fillId="0" borderId="19" xfId="5" applyFont="1" applyBorder="1" applyAlignment="1">
      <alignment horizontal="right" vertical="center" wrapText="1"/>
    </xf>
    <xf numFmtId="0" fontId="68" fillId="0" borderId="0" xfId="5" applyFont="1" applyAlignment="1">
      <alignment horizontal="right" vertical="center" wrapText="1"/>
    </xf>
    <xf numFmtId="0" fontId="69" fillId="0" borderId="9" xfId="5" applyFont="1" applyBorder="1" applyAlignment="1" applyProtection="1">
      <alignment horizontal="center"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1" xfId="5" applyFont="1" applyBorder="1" applyAlignment="1">
      <alignment horizontal="center" wrapText="1"/>
    </xf>
    <xf numFmtId="0" fontId="36" fillId="0" borderId="82" xfId="5" applyFont="1" applyBorder="1" applyAlignment="1">
      <alignment horizontal="center" wrapText="1"/>
    </xf>
    <xf numFmtId="0" fontId="36" fillId="0" borderId="20" xfId="5" applyFont="1" applyBorder="1" applyAlignment="1">
      <alignment horizontal="center" wrapText="1"/>
    </xf>
    <xf numFmtId="0" fontId="36" fillId="0" borderId="66" xfId="5" applyFont="1" applyBorder="1" applyAlignment="1">
      <alignment horizontal="left" vertical="center" wrapText="1"/>
    </xf>
    <xf numFmtId="0" fontId="38" fillId="0" borderId="35" xfId="5" applyFont="1" applyBorder="1" applyAlignment="1">
      <alignment horizontal="center" vertical="center"/>
    </xf>
    <xf numFmtId="0" fontId="38"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1"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6" xfId="5" applyFont="1" applyBorder="1" applyAlignment="1">
      <alignment horizontal="right" vertical="center" wrapText="1"/>
    </xf>
    <xf numFmtId="0" fontId="1" fillId="0" borderId="70" xfId="5" applyFont="1" applyBorder="1" applyAlignment="1" applyProtection="1">
      <alignment horizontal="left" vertical="center" wrapText="1"/>
      <protection locked="0"/>
    </xf>
    <xf numFmtId="0" fontId="35" fillId="0" borderId="70" xfId="5" applyBorder="1" applyAlignment="1" applyProtection="1">
      <alignment horizontal="left" vertical="center" wrapText="1"/>
      <protection locked="0"/>
    </xf>
    <xf numFmtId="0" fontId="36" fillId="0" borderId="65" xfId="5" applyFont="1" applyBorder="1" applyAlignment="1">
      <alignment horizontal="right" vertical="center" wrapText="1"/>
    </xf>
    <xf numFmtId="0" fontId="35" fillId="0" borderId="71" xfId="5" applyBorder="1" applyAlignment="1" applyProtection="1">
      <alignment horizontal="left" vertical="center" wrapText="1"/>
      <protection locked="0"/>
    </xf>
    <xf numFmtId="0" fontId="40" fillId="0" borderId="17" xfId="5" applyFont="1" applyBorder="1" applyAlignment="1">
      <alignment horizontal="left" vertical="center" wrapText="1"/>
    </xf>
    <xf numFmtId="0" fontId="40" fillId="0" borderId="2" xfId="5" applyFont="1" applyBorder="1" applyAlignment="1">
      <alignment horizontal="left" vertical="center" wrapText="1"/>
    </xf>
    <xf numFmtId="0" fontId="40" fillId="0" borderId="1" xfId="5" applyFont="1" applyBorder="1" applyAlignment="1">
      <alignment horizontal="left" vertical="center" wrapText="1"/>
    </xf>
    <xf numFmtId="0" fontId="40" fillId="0" borderId="19" xfId="5" applyFont="1" applyBorder="1" applyAlignment="1">
      <alignment horizontal="left" vertical="center" wrapText="1"/>
    </xf>
    <xf numFmtId="0" fontId="40" fillId="0" borderId="0" xfId="5" applyFont="1" applyAlignment="1">
      <alignment horizontal="left" vertical="center" wrapText="1"/>
    </xf>
    <xf numFmtId="0" fontId="40"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1" fillId="0" borderId="63" xfId="5" applyFont="1" applyBorder="1" applyAlignment="1" applyProtection="1">
      <alignment horizontal="left" vertical="center" wrapText="1"/>
      <protection locked="0"/>
    </xf>
    <xf numFmtId="0" fontId="47" fillId="0" borderId="0" xfId="7" applyFont="1" applyAlignment="1" applyProtection="1">
      <alignment horizontal="center" vertical="center" wrapText="1"/>
    </xf>
    <xf numFmtId="0" fontId="47" fillId="0" borderId="20" xfId="7" applyFont="1" applyBorder="1" applyAlignment="1" applyProtection="1">
      <alignment horizontal="center" vertical="center" wrapText="1"/>
    </xf>
    <xf numFmtId="0" fontId="1" fillId="0" borderId="25" xfId="5" applyFont="1" applyBorder="1" applyAlignment="1" applyProtection="1">
      <alignment horizontal="center" vertical="center" wrapText="1"/>
      <protection locked="0"/>
    </xf>
    <xf numFmtId="0" fontId="35" fillId="0" borderId="25" xfId="5" applyBorder="1" applyAlignment="1" applyProtection="1">
      <alignment horizontal="center" vertical="center" wrapText="1"/>
      <protection locked="0"/>
    </xf>
    <xf numFmtId="49" fontId="1" fillId="0" borderId="62" xfId="5" applyNumberFormat="1" applyFont="1" applyBorder="1" applyAlignment="1" applyProtection="1">
      <alignment horizontal="center" vertical="center" wrapText="1"/>
      <protection locked="0"/>
    </xf>
    <xf numFmtId="49" fontId="35" fillId="0" borderId="63" xfId="5" applyNumberFormat="1"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36" fillId="0" borderId="61" xfId="5" applyFont="1" applyBorder="1" applyAlignment="1">
      <alignment horizontal="left" vertical="center" wrapText="1"/>
    </xf>
    <xf numFmtId="167" fontId="1" fillId="0" borderId="25" xfId="5" applyNumberFormat="1" applyFont="1" applyBorder="1" applyAlignment="1" applyProtection="1">
      <alignment horizontal="center" vertical="center" wrapText="1"/>
      <protection locked="0"/>
    </xf>
    <xf numFmtId="167" fontId="35" fillId="0" borderId="25" xfId="5" applyNumberFormat="1" applyBorder="1" applyAlignment="1" applyProtection="1">
      <alignment horizontal="center" vertical="center" wrapText="1"/>
      <protection locked="0"/>
    </xf>
    <xf numFmtId="0" fontId="41" fillId="0" borderId="61" xfId="5" applyFont="1"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73" fillId="0" borderId="0" xfId="5" applyFont="1" applyBorder="1" applyAlignment="1" applyProtection="1">
      <alignment horizontal="left" wrapText="1"/>
    </xf>
    <xf numFmtId="0" fontId="73" fillId="0" borderId="133" xfId="5" applyFont="1" applyBorder="1" applyAlignment="1" applyProtection="1">
      <alignment horizontal="left" wrapText="1"/>
    </xf>
    <xf numFmtId="0" fontId="36" fillId="0" borderId="2" xfId="5" applyFont="1" applyBorder="1" applyAlignment="1">
      <alignment vertical="top" wrapText="1"/>
    </xf>
    <xf numFmtId="0" fontId="36" fillId="0" borderId="1" xfId="5" applyFont="1" applyBorder="1" applyAlignment="1">
      <alignment vertical="top" wrapText="1"/>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61" xfId="5" applyFont="1" applyBorder="1" applyAlignment="1">
      <alignment horizontal="left" vertical="top" wrapText="1"/>
    </xf>
    <xf numFmtId="0" fontId="36" fillId="0" borderId="72" xfId="5" applyFont="1" applyBorder="1" applyAlignment="1">
      <alignment horizontal="left" vertical="top" wrapText="1"/>
    </xf>
    <xf numFmtId="0" fontId="1" fillId="0" borderId="60" xfId="5" applyFont="1" applyBorder="1" applyAlignment="1" applyProtection="1">
      <alignment horizontal="left" vertical="center" wrapText="1"/>
      <protection locked="0"/>
    </xf>
    <xf numFmtId="0" fontId="36" fillId="0" borderId="121" xfId="5" applyFont="1" applyBorder="1" applyAlignment="1" applyProtection="1">
      <alignment horizontal="left" vertical="center" wrapText="1"/>
      <protection locked="0"/>
    </xf>
    <xf numFmtId="0" fontId="36" fillId="0" borderId="122" xfId="5" applyFont="1" applyBorder="1" applyAlignment="1" applyProtection="1">
      <alignment horizontal="left" vertical="center" wrapText="1"/>
      <protection locked="0"/>
    </xf>
    <xf numFmtId="0" fontId="36" fillId="0" borderId="123" xfId="5" applyFont="1" applyBorder="1" applyAlignment="1" applyProtection="1">
      <alignment horizontal="left" vertical="center" wrapText="1"/>
      <protection locked="0"/>
    </xf>
    <xf numFmtId="0" fontId="1" fillId="15" borderId="124" xfId="5" applyFont="1" applyFill="1" applyBorder="1" applyAlignment="1" applyProtection="1">
      <alignment horizontal="center" vertical="center" wrapText="1"/>
    </xf>
    <xf numFmtId="0" fontId="1" fillId="15" borderId="125" xfId="5" applyFont="1" applyFill="1" applyBorder="1" applyAlignment="1" applyProtection="1">
      <alignment horizontal="center" vertical="center" wrapText="1"/>
    </xf>
    <xf numFmtId="0" fontId="1" fillId="15" borderId="127" xfId="5" applyFont="1" applyFill="1" applyBorder="1" applyAlignment="1" applyProtection="1">
      <alignment horizontal="center" vertical="center" wrapText="1"/>
    </xf>
    <xf numFmtId="0" fontId="1" fillId="15" borderId="128" xfId="5" applyFont="1" applyFill="1" applyBorder="1" applyAlignment="1" applyProtection="1">
      <alignment horizontal="center" vertical="center" wrapText="1"/>
    </xf>
    <xf numFmtId="0" fontId="1" fillId="15" borderId="124" xfId="5" applyFont="1" applyFill="1" applyBorder="1" applyAlignment="1" applyProtection="1">
      <alignment horizontal="center" vertical="center" wrapText="1"/>
      <protection locked="0"/>
    </xf>
    <xf numFmtId="0" fontId="1" fillId="15" borderId="125" xfId="5" applyFont="1" applyFill="1" applyBorder="1" applyAlignment="1" applyProtection="1">
      <alignment horizontal="center" vertical="center" wrapText="1"/>
      <protection locked="0"/>
    </xf>
    <xf numFmtId="0" fontId="1" fillId="15" borderId="126" xfId="5" applyFont="1" applyFill="1" applyBorder="1" applyAlignment="1" applyProtection="1">
      <alignment horizontal="center" vertical="center" wrapText="1"/>
      <protection locked="0"/>
    </xf>
    <xf numFmtId="0" fontId="1" fillId="15" borderId="127" xfId="5" applyFont="1" applyFill="1" applyBorder="1" applyAlignment="1" applyProtection="1">
      <alignment horizontal="center" vertical="center" wrapText="1"/>
      <protection locked="0"/>
    </xf>
    <xf numFmtId="0" fontId="1" fillId="15" borderId="128" xfId="5" applyFont="1" applyFill="1" applyBorder="1" applyAlignment="1" applyProtection="1">
      <alignment horizontal="center" vertical="center" wrapText="1"/>
      <protection locked="0"/>
    </xf>
    <xf numFmtId="0" fontId="1" fillId="15" borderId="129" xfId="5" applyFont="1" applyFill="1" applyBorder="1" applyAlignment="1" applyProtection="1">
      <alignment horizontal="center" vertical="center" wrapText="1"/>
      <protection locked="0"/>
    </xf>
    <xf numFmtId="0" fontId="41" fillId="0" borderId="0" xfId="5" applyFont="1" applyBorder="1" applyAlignment="1">
      <alignment horizontal="left" wrapText="1"/>
    </xf>
    <xf numFmtId="0" fontId="67" fillId="0" borderId="19" xfId="2" applyFont="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64"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6" fontId="2" fillId="0" borderId="9" xfId="2" applyNumberFormat="1" applyFont="1" applyBorder="1" applyAlignment="1" applyProtection="1">
      <alignment horizontal="left" vertical="top" wrapText="1"/>
      <protection locked="0"/>
    </xf>
    <xf numFmtId="6" fontId="2" fillId="0" borderId="10"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66" fillId="13" borderId="0" xfId="2" applyFont="1" applyFill="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66" fillId="13" borderId="19" xfId="2" applyFont="1" applyFill="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0" xfId="2" applyFont="1" applyFill="1" applyBorder="1" applyAlignment="1" applyProtection="1">
      <alignment horizontal="left" vertical="top" wrapText="1"/>
      <protection locked="0"/>
    </xf>
    <xf numFmtId="0" fontId="13" fillId="6" borderId="9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12" borderId="109" xfId="2" applyFont="1" applyFill="1" applyBorder="1" applyAlignment="1" applyProtection="1">
      <alignment horizontal="right" vertical="center"/>
      <protection locked="0"/>
    </xf>
    <xf numFmtId="0" fontId="3" fillId="12" borderId="32" xfId="2" applyFont="1" applyFill="1" applyBorder="1" applyAlignment="1" applyProtection="1">
      <alignment horizontal="right" vertical="center"/>
      <protection locked="0"/>
    </xf>
    <xf numFmtId="0" fontId="3" fillId="12" borderId="68" xfId="2" applyFont="1" applyFill="1" applyBorder="1" applyAlignment="1" applyProtection="1">
      <alignment horizontal="right" vertical="center"/>
      <protection locked="0"/>
    </xf>
    <xf numFmtId="0" fontId="3" fillId="12" borderId="110" xfId="2" applyFont="1" applyFill="1" applyBorder="1" applyAlignment="1" applyProtection="1">
      <alignment horizontal="right" vertical="center"/>
      <protection locked="0"/>
    </xf>
    <xf numFmtId="0" fontId="3" fillId="12" borderId="25" xfId="2" applyFont="1" applyFill="1" applyBorder="1" applyAlignment="1" applyProtection="1">
      <alignment horizontal="right" vertical="center"/>
      <protection locked="0"/>
    </xf>
    <xf numFmtId="0" fontId="3" fillId="12" borderId="31" xfId="2" applyFont="1" applyFill="1" applyBorder="1" applyAlignment="1" applyProtection="1">
      <alignment horizontal="righ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0" fillId="0" borderId="49" xfId="2" applyFont="1" applyBorder="1" applyAlignment="1" applyProtection="1">
      <alignment horizontal="left" vertical="center"/>
      <protection locked="0"/>
    </xf>
    <xf numFmtId="0" fontId="60" fillId="0" borderId="50" xfId="2" applyFont="1" applyBorder="1" applyAlignment="1" applyProtection="1">
      <alignment horizontal="left" vertical="center"/>
      <protection locked="0"/>
    </xf>
    <xf numFmtId="0" fontId="60"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0" fillId="0" borderId="17" xfId="2" applyFont="1" applyBorder="1" applyAlignment="1" applyProtection="1">
      <alignment horizontal="left" vertical="center"/>
      <protection locked="0"/>
    </xf>
    <xf numFmtId="0" fontId="60"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68"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08" xfId="2" applyFont="1" applyBorder="1" applyAlignment="1" applyProtection="1">
      <alignment horizontal="left" vertical="center" wrapText="1"/>
      <protection locked="0"/>
    </xf>
    <xf numFmtId="6" fontId="2" fillId="0" borderId="111" xfId="2" applyNumberFormat="1" applyFont="1" applyBorder="1" applyAlignment="1" applyProtection="1">
      <alignment horizontal="left" vertical="top" wrapText="1"/>
      <protection locked="0"/>
    </xf>
    <xf numFmtId="6" fontId="2" fillId="0" borderId="35" xfId="2" applyNumberFormat="1" applyFont="1" applyBorder="1" applyAlignment="1" applyProtection="1">
      <alignment horizontal="left" vertical="top" wrapText="1"/>
      <protection locked="0"/>
    </xf>
    <xf numFmtId="6" fontId="2" fillId="0" borderId="36" xfId="2" applyNumberFormat="1" applyFont="1" applyBorder="1" applyAlignment="1" applyProtection="1">
      <alignment horizontal="left" vertical="top"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49" fontId="6" fillId="0" borderId="8" xfId="10" applyNumberFormat="1" applyFont="1" applyBorder="1" applyAlignment="1">
      <alignment horizontal="center" vertical="center" wrapText="1"/>
    </xf>
    <xf numFmtId="49" fontId="36" fillId="0" borderId="0" xfId="10" applyNumberFormat="1" applyFont="1" applyAlignment="1">
      <alignment horizontal="left" wrapText="1"/>
    </xf>
    <xf numFmtId="0" fontId="3" fillId="0" borderId="13" xfId="10" quotePrefix="1" applyFont="1" applyBorder="1" applyAlignment="1">
      <alignment horizontal="left" wrapText="1"/>
    </xf>
    <xf numFmtId="49" fontId="36" fillId="0" borderId="0" xfId="10" applyNumberFormat="1" applyFont="1" applyAlignment="1">
      <alignment horizontal="left" vertical="center" wrapText="1"/>
    </xf>
    <xf numFmtId="0" fontId="49" fillId="0" borderId="0" xfId="10" applyFont="1" applyAlignment="1">
      <alignment horizontal="center" vertical="center" wrapText="1"/>
    </xf>
    <xf numFmtId="0" fontId="3" fillId="0" borderId="32" xfId="10" quotePrefix="1" applyFont="1" applyBorder="1" applyAlignment="1">
      <alignment horizontal="left" vertical="center" wrapText="1"/>
    </xf>
    <xf numFmtId="49" fontId="70" fillId="16" borderId="29" xfId="10" applyNumberFormat="1" applyFont="1" applyFill="1" applyBorder="1" applyAlignment="1">
      <alignment horizontal="left" vertical="center" wrapText="1"/>
    </xf>
    <xf numFmtId="49" fontId="70" fillId="16" borderId="6" xfId="10" applyNumberFormat="1" applyFont="1" applyFill="1" applyBorder="1" applyAlignment="1">
      <alignment horizontal="left" vertical="center" wrapText="1"/>
    </xf>
    <xf numFmtId="49" fontId="58" fillId="16" borderId="17" xfId="10" applyNumberFormat="1" applyFont="1" applyFill="1" applyBorder="1" applyAlignment="1">
      <alignment horizontal="left" vertical="center" wrapText="1"/>
    </xf>
    <xf numFmtId="49" fontId="58" fillId="16" borderId="2" xfId="10" applyNumberFormat="1" applyFont="1" applyFill="1" applyBorder="1" applyAlignment="1">
      <alignment horizontal="left" vertical="center" wrapText="1"/>
    </xf>
    <xf numFmtId="0" fontId="71" fillId="16" borderId="17" xfId="10" applyFont="1" applyFill="1" applyBorder="1" applyAlignment="1">
      <alignment horizontal="center" vertical="center" wrapText="1"/>
    </xf>
    <xf numFmtId="0" fontId="71" fillId="16" borderId="2" xfId="10" applyFont="1" applyFill="1" applyBorder="1" applyAlignment="1">
      <alignment horizontal="center" vertical="center" wrapText="1"/>
    </xf>
    <xf numFmtId="0" fontId="71" fillId="16" borderId="1" xfId="10" applyFont="1" applyFill="1" applyBorder="1" applyAlignment="1">
      <alignment horizontal="center" vertical="center" wrapText="1"/>
    </xf>
    <xf numFmtId="49" fontId="1" fillId="9" borderId="29" xfId="10" applyNumberFormat="1" applyFill="1" applyBorder="1" applyAlignment="1">
      <alignment horizontal="center" vertical="center" wrapText="1"/>
    </xf>
    <xf numFmtId="49" fontId="1" fillId="9" borderId="8" xfId="10" applyNumberFormat="1" applyFill="1" applyBorder="1" applyAlignment="1">
      <alignment horizontal="center" vertical="center" wrapText="1"/>
    </xf>
    <xf numFmtId="49" fontId="1" fillId="9" borderId="6" xfId="10" applyNumberFormat="1" applyFill="1" applyBorder="1" applyAlignment="1">
      <alignment horizontal="center" vertical="center" wrapText="1"/>
    </xf>
    <xf numFmtId="164" fontId="35" fillId="10" borderId="149" xfId="5" applyNumberFormat="1" applyFill="1" applyBorder="1" applyAlignment="1" applyProtection="1">
      <alignment horizontal="center" vertical="center"/>
    </xf>
    <xf numFmtId="49" fontId="1" fillId="0" borderId="137" xfId="5" applyNumberFormat="1" applyFont="1" applyFill="1" applyBorder="1" applyAlignment="1" applyProtection="1">
      <alignment horizontal="left" vertical="top"/>
    </xf>
    <xf numFmtId="49" fontId="1" fillId="0" borderId="135" xfId="5" applyNumberFormat="1" applyFont="1" applyFill="1" applyBorder="1" applyAlignment="1" applyProtection="1">
      <alignment horizontal="left" vertical="top"/>
    </xf>
    <xf numFmtId="49" fontId="1" fillId="0" borderId="146" xfId="5" applyNumberFormat="1" applyFont="1" applyFill="1" applyBorder="1" applyAlignment="1" applyProtection="1">
      <alignment horizontal="left" vertical="top"/>
    </xf>
    <xf numFmtId="0" fontId="1" fillId="10" borderId="37" xfId="5" applyFont="1" applyFill="1" applyBorder="1" applyAlignment="1" applyProtection="1">
      <alignment horizontal="left" vertical="center"/>
    </xf>
    <xf numFmtId="0" fontId="35" fillId="10" borderId="136" xfId="5" applyFill="1" applyBorder="1" applyAlignment="1" applyProtection="1">
      <alignment horizontal="left" vertical="center"/>
    </xf>
    <xf numFmtId="0" fontId="1" fillId="10" borderId="10" xfId="5" applyFont="1" applyFill="1" applyBorder="1" applyAlignment="1" applyProtection="1">
      <alignment horizontal="left" vertical="center"/>
    </xf>
    <xf numFmtId="0" fontId="35" fillId="10" borderId="51" xfId="5" applyFill="1" applyBorder="1" applyAlignment="1" applyProtection="1">
      <alignment horizontal="left" vertical="center"/>
    </xf>
    <xf numFmtId="0" fontId="1" fillId="0" borderId="10" xfId="5" applyFont="1" applyBorder="1" applyAlignment="1" applyProtection="1">
      <alignment horizontal="left" vertical="center"/>
    </xf>
    <xf numFmtId="0" fontId="35" fillId="0" borderId="51" xfId="5" applyBorder="1" applyAlignment="1" applyProtection="1">
      <alignment horizontal="left" vertical="center"/>
    </xf>
    <xf numFmtId="164" fontId="35" fillId="10" borderId="51" xfId="5" applyNumberFormat="1" applyFill="1" applyBorder="1" applyAlignment="1" applyProtection="1">
      <alignment horizontal="center" vertical="center"/>
    </xf>
    <xf numFmtId="3" fontId="35" fillId="0" borderId="51" xfId="5" applyNumberFormat="1" applyFill="1" applyBorder="1" applyAlignment="1" applyProtection="1">
      <alignment horizontal="center" vertical="center"/>
      <protection locked="0"/>
    </xf>
    <xf numFmtId="0" fontId="35" fillId="0" borderId="8" xfId="5" applyBorder="1" applyAlignment="1" applyProtection="1">
      <alignment horizontal="left"/>
    </xf>
    <xf numFmtId="3" fontId="35" fillId="0" borderId="96" xfId="8" applyNumberFormat="1" applyBorder="1" applyAlignment="1" applyProtection="1">
      <alignment horizontal="center"/>
    </xf>
    <xf numFmtId="3" fontId="0" fillId="0" borderId="8" xfId="8" applyNumberFormat="1" applyFont="1" applyBorder="1" applyAlignment="1" applyProtection="1">
      <alignment horizontal="center"/>
    </xf>
    <xf numFmtId="3" fontId="35" fillId="0" borderId="6" xfId="8" applyNumberFormat="1" applyBorder="1" applyAlignment="1" applyProtection="1">
      <alignment horizontal="center"/>
    </xf>
    <xf numFmtId="0" fontId="54" fillId="0" borderId="0" xfId="5" applyFont="1" applyAlignment="1" applyProtection="1">
      <alignment horizontal="left" wrapText="1"/>
    </xf>
    <xf numFmtId="0" fontId="55" fillId="0" borderId="0" xfId="5" applyFont="1" applyAlignment="1" applyProtection="1">
      <alignment horizontal="center" wrapText="1"/>
    </xf>
    <xf numFmtId="0" fontId="1" fillId="10" borderId="102" xfId="5" applyFont="1" applyFill="1" applyBorder="1" applyAlignment="1" applyProtection="1">
      <alignment horizontal="left"/>
    </xf>
    <xf numFmtId="0" fontId="35" fillId="10" borderId="102" xfId="5" applyFill="1" applyBorder="1" applyAlignment="1" applyProtection="1">
      <alignment horizontal="left"/>
    </xf>
    <xf numFmtId="0" fontId="35" fillId="10" borderId="145" xfId="5" applyFill="1" applyBorder="1" applyAlignment="1" applyProtection="1">
      <alignment horizontal="left"/>
    </xf>
    <xf numFmtId="164" fontId="35" fillId="10" borderId="143" xfId="6" applyNumberFormat="1" applyFill="1" applyBorder="1" applyAlignment="1" applyProtection="1">
      <alignment horizontal="center"/>
    </xf>
    <xf numFmtId="164" fontId="35" fillId="10" borderId="140" xfId="6" applyNumberFormat="1" applyFill="1" applyBorder="1" applyAlignment="1" applyProtection="1">
      <alignment horizontal="center"/>
    </xf>
    <xf numFmtId="164" fontId="35" fillId="10" borderId="153" xfId="6" applyNumberFormat="1" applyFill="1" applyBorder="1" applyAlignment="1" applyProtection="1">
      <alignment horizontal="center"/>
    </xf>
    <xf numFmtId="0" fontId="1" fillId="0" borderId="141" xfId="5" applyFont="1" applyBorder="1" applyAlignment="1" applyProtection="1">
      <alignment horizontal="left"/>
    </xf>
    <xf numFmtId="0" fontId="35" fillId="0" borderId="141" xfId="5" applyBorder="1" applyAlignment="1" applyProtection="1">
      <alignment horizontal="left"/>
    </xf>
    <xf numFmtId="0" fontId="35" fillId="0" borderId="144" xfId="5" applyBorder="1" applyAlignment="1" applyProtection="1">
      <alignment horizontal="left"/>
    </xf>
    <xf numFmtId="3" fontId="35" fillId="0" borderId="142" xfId="5" applyNumberFormat="1" applyBorder="1" applyAlignment="1" applyProtection="1">
      <alignment horizontal="center"/>
      <protection locked="0"/>
    </xf>
    <xf numFmtId="3" fontId="35" fillId="0" borderId="139" xfId="5" applyNumberFormat="1" applyBorder="1" applyAlignment="1" applyProtection="1">
      <alignment horizontal="center"/>
      <protection locked="0"/>
    </xf>
    <xf numFmtId="3" fontId="35" fillId="0" borderId="152" xfId="5" applyNumberFormat="1" applyBorder="1" applyAlignment="1" applyProtection="1">
      <alignment horizontal="center"/>
      <protection locked="0"/>
    </xf>
    <xf numFmtId="49" fontId="6" fillId="0" borderId="8" xfId="5" applyNumberFormat="1" applyFont="1" applyBorder="1" applyAlignment="1" applyProtection="1">
      <alignment horizontal="center" vertical="center"/>
    </xf>
    <xf numFmtId="0" fontId="36" fillId="0" borderId="25" xfId="5" applyFont="1" applyBorder="1" applyAlignment="1" applyProtection="1">
      <alignment horizontal="left" wrapText="1"/>
    </xf>
    <xf numFmtId="3" fontId="36" fillId="0" borderId="100" xfId="5" applyNumberFormat="1" applyFont="1" applyBorder="1" applyAlignment="1" applyProtection="1">
      <alignment horizontal="center"/>
    </xf>
    <xf numFmtId="3" fontId="36" fillId="0" borderId="150" xfId="5" applyNumberFormat="1" applyFont="1" applyBorder="1" applyAlignment="1" applyProtection="1">
      <alignment horizontal="center"/>
    </xf>
    <xf numFmtId="3" fontId="36" fillId="0" borderId="151" xfId="5" applyNumberFormat="1" applyFont="1" applyBorder="1" applyAlignment="1" applyProtection="1">
      <alignment horizontal="center"/>
    </xf>
    <xf numFmtId="0" fontId="35" fillId="10" borderId="8" xfId="5" applyFill="1" applyBorder="1" applyAlignment="1" applyProtection="1">
      <alignment horizontal="left"/>
    </xf>
    <xf numFmtId="164" fontId="35" fillId="10" borderId="96" xfId="5" applyNumberFormat="1" applyFill="1" applyBorder="1" applyAlignment="1" applyProtection="1">
      <alignment horizontal="center"/>
    </xf>
    <xf numFmtId="164" fontId="35" fillId="10" borderId="8" xfId="5" applyNumberFormat="1" applyFill="1" applyBorder="1" applyAlignment="1" applyProtection="1">
      <alignment horizontal="center"/>
    </xf>
    <xf numFmtId="164" fontId="35" fillId="10" borderId="6" xfId="5" applyNumberFormat="1" applyFill="1" applyBorder="1" applyAlignment="1" applyProtection="1">
      <alignment horizontal="center"/>
    </xf>
    <xf numFmtId="0" fontId="36" fillId="0" borderId="25" xfId="5" applyFont="1" applyBorder="1" applyAlignment="1" applyProtection="1">
      <alignment horizontal="left"/>
    </xf>
    <xf numFmtId="0" fontId="35" fillId="0" borderId="2" xfId="5" applyBorder="1" applyAlignment="1" applyProtection="1">
      <alignment horizontal="left"/>
    </xf>
    <xf numFmtId="0" fontId="35" fillId="0" borderId="13" xfId="5" applyBorder="1" applyAlignment="1" applyProtection="1">
      <alignment horizontal="left"/>
    </xf>
    <xf numFmtId="0" fontId="35" fillId="0" borderId="50" xfId="5" applyBorder="1" applyAlignment="1" applyProtection="1">
      <alignment horizontal="left"/>
    </xf>
    <xf numFmtId="3" fontId="35" fillId="0" borderId="99" xfId="8" applyNumberFormat="1" applyBorder="1" applyAlignment="1" applyProtection="1">
      <alignment horizontal="center"/>
    </xf>
    <xf numFmtId="3" fontId="0" fillId="0" borderId="50" xfId="8" applyNumberFormat="1" applyFont="1" applyBorder="1" applyAlignment="1" applyProtection="1">
      <alignment horizontal="center"/>
    </xf>
    <xf numFmtId="3" fontId="35" fillId="0" borderId="108" xfId="8" applyNumberFormat="1" applyBorder="1" applyAlignment="1" applyProtection="1">
      <alignment horizontal="center"/>
    </xf>
    <xf numFmtId="3" fontId="35" fillId="11" borderId="97" xfId="5" applyNumberFormat="1" applyFill="1" applyBorder="1" applyAlignment="1" applyProtection="1">
      <alignment horizontal="center"/>
    </xf>
    <xf numFmtId="3" fontId="35" fillId="11" borderId="25" xfId="5" applyNumberFormat="1" applyFill="1" applyBorder="1" applyAlignment="1" applyProtection="1">
      <alignment horizontal="center"/>
    </xf>
    <xf numFmtId="3" fontId="35" fillId="11" borderId="26" xfId="5" applyNumberFormat="1" applyFill="1" applyBorder="1" applyAlignment="1" applyProtection="1">
      <alignment horizontal="center"/>
    </xf>
    <xf numFmtId="0" fontId="1" fillId="0" borderId="50" xfId="5" applyFont="1" applyBorder="1" applyAlignment="1" applyProtection="1">
      <alignment horizontal="left"/>
    </xf>
    <xf numFmtId="3" fontId="42" fillId="0" borderId="99" xfId="5" applyNumberFormat="1" applyFont="1" applyBorder="1" applyAlignment="1" applyProtection="1">
      <alignment horizontal="center"/>
    </xf>
    <xf numFmtId="3" fontId="42" fillId="0" borderId="50" xfId="5" applyNumberFormat="1" applyFont="1" applyBorder="1" applyAlignment="1" applyProtection="1">
      <alignment horizontal="center"/>
    </xf>
    <xf numFmtId="3" fontId="42" fillId="0" borderId="108" xfId="5" applyNumberFormat="1" applyFont="1" applyBorder="1" applyAlignment="1" applyProtection="1">
      <alignment horizontal="center"/>
    </xf>
    <xf numFmtId="0" fontId="49" fillId="0" borderId="0" xfId="5" applyFont="1" applyBorder="1" applyAlignment="1" applyProtection="1">
      <alignment horizontal="left" wrapText="1"/>
    </xf>
    <xf numFmtId="0" fontId="49" fillId="0" borderId="0" xfId="5" applyFont="1" applyAlignment="1" applyProtection="1">
      <alignment horizontal="left" wrapText="1"/>
    </xf>
    <xf numFmtId="0" fontId="35" fillId="0" borderId="0" xfId="5" applyBorder="1" applyAlignment="1" applyProtection="1">
      <alignment horizontal="left"/>
    </xf>
    <xf numFmtId="3" fontId="35" fillId="10" borderId="98" xfId="5" applyNumberFormat="1" applyFill="1" applyBorder="1" applyAlignment="1" applyProtection="1">
      <alignment horizontal="center"/>
    </xf>
    <xf numFmtId="3" fontId="35" fillId="10" borderId="0" xfId="5" applyNumberFormat="1" applyFill="1" applyBorder="1" applyAlignment="1" applyProtection="1">
      <alignment horizontal="center"/>
    </xf>
    <xf numFmtId="3" fontId="35" fillId="10" borderId="20" xfId="5" applyNumberFormat="1" applyFill="1" applyBorder="1" applyAlignment="1" applyProtection="1">
      <alignment horizontal="center"/>
    </xf>
    <xf numFmtId="0" fontId="1" fillId="0" borderId="101" xfId="5" applyFont="1" applyBorder="1" applyAlignment="1" applyProtection="1">
      <alignment horizontal="left"/>
    </xf>
    <xf numFmtId="0" fontId="35" fillId="0" borderId="101" xfId="5" applyBorder="1" applyAlignment="1" applyProtection="1">
      <alignment horizontal="left"/>
    </xf>
    <xf numFmtId="164" fontId="35" fillId="10" borderId="106" xfId="5" applyNumberFormat="1" applyFill="1" applyBorder="1" applyAlignment="1" applyProtection="1">
      <alignment horizontal="center"/>
    </xf>
    <xf numFmtId="164" fontId="35" fillId="10" borderId="107" xfId="5" applyNumberFormat="1" applyFill="1" applyBorder="1" applyAlignment="1" applyProtection="1">
      <alignment horizontal="center"/>
    </xf>
    <xf numFmtId="164" fontId="35" fillId="10" borderId="117" xfId="5" applyNumberFormat="1" applyFill="1" applyBorder="1" applyAlignment="1" applyProtection="1">
      <alignment horizontal="center"/>
    </xf>
    <xf numFmtId="0" fontId="1" fillId="10" borderId="107" xfId="5" applyFont="1" applyFill="1" applyBorder="1" applyAlignment="1" applyProtection="1">
      <alignment horizontal="left"/>
    </xf>
    <xf numFmtId="0" fontId="35" fillId="10" borderId="107" xfId="5" applyFill="1" applyBorder="1" applyAlignment="1" applyProtection="1">
      <alignment horizontal="left"/>
    </xf>
    <xf numFmtId="0" fontId="1" fillId="0" borderId="156" xfId="5" applyFont="1" applyBorder="1" applyAlignment="1" applyProtection="1">
      <alignment horizontal="left"/>
    </xf>
    <xf numFmtId="0" fontId="35" fillId="0" borderId="156" xfId="5" applyBorder="1" applyAlignment="1" applyProtection="1">
      <alignment horizontal="left"/>
    </xf>
    <xf numFmtId="0" fontId="35" fillId="0" borderId="13" xfId="5" applyBorder="1" applyAlignment="1" applyProtection="1">
      <alignment horizontal="left" vertical="center"/>
    </xf>
    <xf numFmtId="0" fontId="35" fillId="0" borderId="14" xfId="5" applyBorder="1" applyAlignment="1" applyProtection="1">
      <alignment horizontal="left" vertical="center"/>
    </xf>
    <xf numFmtId="0" fontId="35" fillId="0" borderId="50" xfId="5" applyBorder="1" applyAlignment="1" applyProtection="1">
      <alignment horizontal="left" vertical="center"/>
    </xf>
    <xf numFmtId="0" fontId="35" fillId="0" borderId="108" xfId="5" applyBorder="1" applyAlignment="1" applyProtection="1">
      <alignment horizontal="left" vertical="center"/>
    </xf>
    <xf numFmtId="49" fontId="58" fillId="14" borderId="88" xfId="5" applyNumberFormat="1" applyFont="1" applyFill="1" applyBorder="1" applyAlignment="1" applyProtection="1">
      <alignment horizontal="center" vertical="center"/>
    </xf>
    <xf numFmtId="49" fontId="58" fillId="14" borderId="103" xfId="5" applyNumberFormat="1" applyFont="1" applyFill="1" applyBorder="1" applyAlignment="1" applyProtection="1">
      <alignment horizontal="center" vertical="center"/>
    </xf>
    <xf numFmtId="49" fontId="58" fillId="14" borderId="104" xfId="5" applyNumberFormat="1" applyFont="1" applyFill="1" applyBorder="1" applyAlignment="1" applyProtection="1">
      <alignment horizontal="center" vertical="center"/>
    </xf>
    <xf numFmtId="164" fontId="35" fillId="10" borderId="136" xfId="5" applyNumberFormat="1" applyFill="1" applyBorder="1" applyAlignment="1" applyProtection="1">
      <alignment horizontal="center" vertical="center"/>
    </xf>
    <xf numFmtId="49" fontId="1" fillId="0" borderId="137" xfId="5" applyNumberFormat="1" applyFont="1" applyBorder="1" applyAlignment="1" applyProtection="1">
      <alignment horizontal="left" vertical="top"/>
    </xf>
    <xf numFmtId="49" fontId="1" fillId="0" borderId="135" xfId="5" applyNumberFormat="1" applyFont="1" applyBorder="1" applyAlignment="1" applyProtection="1">
      <alignment horizontal="left" vertical="top"/>
    </xf>
    <xf numFmtId="3" fontId="35" fillId="0" borderId="23" xfId="5" applyNumberFormat="1" applyBorder="1" applyAlignment="1" applyProtection="1">
      <alignment horizontal="center" vertical="center"/>
      <protection locked="0"/>
    </xf>
    <xf numFmtId="3" fontId="35" fillId="0" borderId="13" xfId="5" applyNumberFormat="1" applyBorder="1" applyAlignment="1" applyProtection="1">
      <alignment horizontal="center" vertical="center"/>
      <protection locked="0"/>
    </xf>
    <xf numFmtId="3" fontId="35" fillId="0" borderId="14" xfId="5" applyNumberFormat="1" applyBorder="1" applyAlignment="1" applyProtection="1">
      <alignment horizontal="center" vertical="center"/>
      <protection locked="0"/>
    </xf>
    <xf numFmtId="3" fontId="35" fillId="0" borderId="49" xfId="5" applyNumberFormat="1" applyBorder="1" applyAlignment="1" applyProtection="1">
      <alignment horizontal="center" vertical="center"/>
      <protection locked="0"/>
    </xf>
    <xf numFmtId="3" fontId="35" fillId="0" borderId="50" xfId="5" applyNumberFormat="1" applyBorder="1" applyAlignment="1" applyProtection="1">
      <alignment horizontal="center" vertical="center"/>
      <protection locked="0"/>
    </xf>
    <xf numFmtId="3" fontId="35" fillId="0" borderId="108" xfId="5" applyNumberFormat="1" applyBorder="1" applyAlignment="1" applyProtection="1">
      <alignment horizontal="center" vertical="center"/>
      <protection locked="0"/>
    </xf>
    <xf numFmtId="49" fontId="58" fillId="14" borderId="118" xfId="5" applyNumberFormat="1" applyFont="1" applyFill="1" applyBorder="1" applyAlignment="1" applyProtection="1">
      <alignment horizontal="center" vertical="center"/>
    </xf>
    <xf numFmtId="49" fontId="58" fillId="14" borderId="15" xfId="5" applyNumberFormat="1" applyFont="1" applyFill="1" applyBorder="1" applyAlignment="1" applyProtection="1">
      <alignment horizontal="center" vertical="center"/>
    </xf>
    <xf numFmtId="49" fontId="58" fillId="14" borderId="119" xfId="5" applyNumberFormat="1" applyFont="1" applyFill="1" applyBorder="1" applyAlignment="1" applyProtection="1">
      <alignment horizontal="center" vertical="center"/>
    </xf>
    <xf numFmtId="0" fontId="1" fillId="10" borderId="148" xfId="5" applyFont="1" applyFill="1" applyBorder="1" applyAlignment="1" applyProtection="1">
      <alignment horizontal="left" vertical="center"/>
    </xf>
    <xf numFmtId="0" fontId="35" fillId="10" borderId="149" xfId="5" applyFill="1" applyBorder="1" applyAlignment="1" applyProtection="1">
      <alignment horizontal="left" vertical="center"/>
    </xf>
    <xf numFmtId="0" fontId="1" fillId="0" borderId="50" xfId="5" applyFont="1" applyBorder="1" applyAlignment="1" applyProtection="1">
      <alignment horizontal="left" vertical="center"/>
    </xf>
    <xf numFmtId="0" fontId="1" fillId="0" borderId="108" xfId="5" applyFont="1" applyBorder="1" applyAlignment="1" applyProtection="1">
      <alignment horizontal="left" vertical="center"/>
    </xf>
    <xf numFmtId="0" fontId="1" fillId="0" borderId="35" xfId="5" applyFont="1" applyBorder="1" applyAlignment="1" applyProtection="1">
      <alignment horizontal="left" vertical="center"/>
    </xf>
    <xf numFmtId="0" fontId="35" fillId="0" borderId="35" xfId="5" applyBorder="1" applyAlignment="1" applyProtection="1">
      <alignment horizontal="left" vertical="center"/>
    </xf>
    <xf numFmtId="0" fontId="35" fillId="0" borderId="36" xfId="5" applyBorder="1" applyAlignment="1" applyProtection="1">
      <alignment horizontal="left" vertical="center"/>
    </xf>
    <xf numFmtId="3" fontId="35" fillId="0" borderId="34" xfId="5" applyNumberFormat="1" applyBorder="1" applyAlignment="1" applyProtection="1">
      <alignment horizontal="center" vertical="center"/>
      <protection locked="0"/>
    </xf>
    <xf numFmtId="3" fontId="35" fillId="0" borderId="35" xfId="5" applyNumberFormat="1" applyBorder="1" applyAlignment="1" applyProtection="1">
      <alignment horizontal="center" vertical="center"/>
      <protection locked="0"/>
    </xf>
    <xf numFmtId="3" fontId="35" fillId="0" borderId="36" xfId="5" applyNumberFormat="1" applyBorder="1" applyAlignment="1" applyProtection="1">
      <alignment horizontal="center" vertical="center"/>
      <protection locked="0"/>
    </xf>
    <xf numFmtId="0" fontId="36" fillId="0" borderId="19" xfId="0" applyFont="1" applyBorder="1" applyAlignment="1">
      <alignment horizontal="center"/>
    </xf>
    <xf numFmtId="0" fontId="36" fillId="0" borderId="0" xfId="0" applyFont="1" applyAlignment="1">
      <alignment horizont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8">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 dropStyle="combo" dx="29" fmlaLink="'Do not delete - for ADSD use'!$A$47" fmlaRange="'Do not delete - for ADSD use'!$A$48:$A$50"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20" dropStyle="combo" dx="29" fmlaLink="'Do not delete - for ADSD use'!$A$14" fmlaRange="'Do not delete - for ADSD use'!$A$15:$A$32"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52</xdr:row>
      <xdr:rowOff>54591</xdr:rowOff>
    </xdr:from>
    <xdr:to>
      <xdr:col>11</xdr:col>
      <xdr:colOff>129654</xdr:colOff>
      <xdr:row>52</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53</xdr:row>
      <xdr:rowOff>54591</xdr:rowOff>
    </xdr:from>
    <xdr:to>
      <xdr:col>11</xdr:col>
      <xdr:colOff>129654</xdr:colOff>
      <xdr:row>53</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307075</xdr:colOff>
          <xdr:row>10</xdr:row>
          <xdr:rowOff>163773</xdr:rowOff>
        </xdr:from>
        <xdr:to>
          <xdr:col>15</xdr:col>
          <xdr:colOff>197893</xdr:colOff>
          <xdr:row>12</xdr:row>
          <xdr:rowOff>6824</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334370</xdr:colOff>
          <xdr:row>10</xdr:row>
          <xdr:rowOff>150125</xdr:rowOff>
        </xdr:from>
        <xdr:to>
          <xdr:col>16</xdr:col>
          <xdr:colOff>689212</xdr:colOff>
          <xdr:row>12</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6824</xdr:colOff>
          <xdr:row>10</xdr:row>
          <xdr:rowOff>163773</xdr:rowOff>
        </xdr:from>
        <xdr:to>
          <xdr:col>19</xdr:col>
          <xdr:colOff>95534</xdr:colOff>
          <xdr:row>12</xdr:row>
          <xdr:rowOff>6824</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40</xdr:row>
          <xdr:rowOff>163773</xdr:rowOff>
        </xdr:from>
        <xdr:to>
          <xdr:col>8</xdr:col>
          <xdr:colOff>887104</xdr:colOff>
          <xdr:row>42</xdr:row>
          <xdr:rowOff>13648</xdr:rowOff>
        </xdr:to>
        <xdr:sp macro="" textlink="">
          <xdr:nvSpPr>
            <xdr:cNvPr id="4101" name="Drop Down 5" descr="Type of Service"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3</xdr:row>
          <xdr:rowOff>88710</xdr:rowOff>
        </xdr:from>
        <xdr:to>
          <xdr:col>8</xdr:col>
          <xdr:colOff>866633</xdr:colOff>
          <xdr:row>5</xdr:row>
          <xdr:rowOff>6824</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0</xdr:row>
          <xdr:rowOff>150125</xdr:rowOff>
        </xdr:from>
        <xdr:to>
          <xdr:col>8</xdr:col>
          <xdr:colOff>893928</xdr:colOff>
          <xdr:row>3</xdr:row>
          <xdr:rowOff>6824</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2</xdr:row>
          <xdr:rowOff>102358</xdr:rowOff>
        </xdr:from>
        <xdr:to>
          <xdr:col>8</xdr:col>
          <xdr:colOff>893928</xdr:colOff>
          <xdr:row>3</xdr:row>
          <xdr:rowOff>150125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10</xdr:row>
          <xdr:rowOff>6824</xdr:rowOff>
        </xdr:from>
        <xdr:to>
          <xdr:col>2</xdr:col>
          <xdr:colOff>136478</xdr:colOff>
          <xdr:row>11</xdr:row>
          <xdr:rowOff>6824</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114981</xdr:colOff>
      <xdr:row>0</xdr:row>
      <xdr:rowOff>37787</xdr:rowOff>
    </xdr:from>
    <xdr:to>
      <xdr:col>22</xdr:col>
      <xdr:colOff>608263</xdr:colOff>
      <xdr:row>3</xdr:row>
      <xdr:rowOff>165421</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400770" y="37787"/>
          <a:ext cx="1776651" cy="495266"/>
        </a:xfrm>
        <a:prstGeom prst="rect">
          <a:avLst/>
        </a:prstGeom>
        <a:solidFill>
          <a:srgbClr val="FFFF00"/>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February 17, 2020</a:t>
          </a:r>
        </a:p>
        <a:p>
          <a:pPr algn="ctr"/>
          <a:r>
            <a:rPr lang="en-US" sz="1100" b="1" i="1">
              <a:solidFill>
                <a:sysClr val="windowText" lastClr="000000"/>
              </a:solidFill>
              <a:latin typeface="Arial" pitchFamily="34" charset="0"/>
              <a:cs typeface="Arial" pitchFamily="34" charset="0"/>
            </a:rPr>
            <a:t>11:59 p.m.</a:t>
          </a:r>
        </a:p>
      </xdr:txBody>
    </xdr:sp>
    <xdr:clientData/>
  </xdr:twoCellAnchor>
  <mc:AlternateContent xmlns:mc="http://schemas.openxmlformats.org/markup-compatibility/2006">
    <mc:Choice xmlns:a14="http://schemas.microsoft.com/office/drawing/2010/main" Requires="a14">
      <xdr:twoCellAnchor editAs="oneCell">
        <xdr:from>
          <xdr:col>0</xdr:col>
          <xdr:colOff>102358</xdr:colOff>
          <xdr:row>10</xdr:row>
          <xdr:rowOff>184245</xdr:rowOff>
        </xdr:from>
        <xdr:to>
          <xdr:col>2</xdr:col>
          <xdr:colOff>136478</xdr:colOff>
          <xdr:row>12</xdr:row>
          <xdr:rowOff>20472</xdr:rowOff>
        </xdr:to>
        <xdr:sp macro="" textlink="">
          <xdr:nvSpPr>
            <xdr:cNvPr id="4110" name="Check Box 14" descr="Currently Funded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28</xdr:row>
          <xdr:rowOff>197893</xdr:rowOff>
        </xdr:from>
        <xdr:to>
          <xdr:col>2</xdr:col>
          <xdr:colOff>54591</xdr:colOff>
          <xdr:row>30</xdr:row>
          <xdr:rowOff>27296</xdr:rowOff>
        </xdr:to>
        <xdr:sp macro="" textlink="">
          <xdr:nvSpPr>
            <xdr:cNvPr id="4111" name="Check Box 15" descr="Check box is address is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36</xdr:row>
          <xdr:rowOff>238836</xdr:rowOff>
        </xdr:from>
        <xdr:to>
          <xdr:col>19</xdr:col>
          <xdr:colOff>238836</xdr:colOff>
          <xdr:row>38</xdr:row>
          <xdr:rowOff>13648</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1</xdr:col>
      <xdr:colOff>81887</xdr:colOff>
      <xdr:row>48</xdr:row>
      <xdr:rowOff>54591</xdr:rowOff>
    </xdr:from>
    <xdr:to>
      <xdr:col>1</xdr:col>
      <xdr:colOff>129654</xdr:colOff>
      <xdr:row>48</xdr:row>
      <xdr:rowOff>109182</xdr:rowOff>
    </xdr:to>
    <xdr:sp macro="" textlink="">
      <xdr:nvSpPr>
        <xdr:cNvPr id="39" name="Oval 43">
          <a:extLst>
            <a:ext uri="{FF2B5EF4-FFF2-40B4-BE49-F238E27FC236}">
              <a16:creationId xmlns:a16="http://schemas.microsoft.com/office/drawing/2014/main" id="{00000000-0008-0000-0000-000027000000}"/>
            </a:ext>
          </a:extLst>
        </xdr:cNvPr>
        <xdr:cNvSpPr>
          <a:spLocks noChangeArrowheads="1"/>
        </xdr:cNvSpPr>
      </xdr:nvSpPr>
      <xdr:spPr bwMode="auto">
        <a:xfrm>
          <a:off x="191069" y="90006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49</xdr:row>
      <xdr:rowOff>54591</xdr:rowOff>
    </xdr:from>
    <xdr:to>
      <xdr:col>1</xdr:col>
      <xdr:colOff>129654</xdr:colOff>
      <xdr:row>49</xdr:row>
      <xdr:rowOff>109182</xdr:rowOff>
    </xdr:to>
    <xdr:sp macro="" textlink="">
      <xdr:nvSpPr>
        <xdr:cNvPr id="41" name="Oval 44">
          <a:extLst>
            <a:ext uri="{FF2B5EF4-FFF2-40B4-BE49-F238E27FC236}">
              <a16:creationId xmlns:a16="http://schemas.microsoft.com/office/drawing/2014/main" id="{00000000-0008-0000-0000-000029000000}"/>
            </a:ext>
          </a:extLst>
        </xdr:cNvPr>
        <xdr:cNvSpPr>
          <a:spLocks noChangeArrowheads="1"/>
        </xdr:cNvSpPr>
      </xdr:nvSpPr>
      <xdr:spPr bwMode="auto">
        <a:xfrm>
          <a:off x="191069" y="9164472"/>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50</xdr:row>
      <xdr:rowOff>54591</xdr:rowOff>
    </xdr:from>
    <xdr:to>
      <xdr:col>1</xdr:col>
      <xdr:colOff>129654</xdr:colOff>
      <xdr:row>50</xdr:row>
      <xdr:rowOff>109182</xdr:rowOff>
    </xdr:to>
    <xdr:sp macro="" textlink="">
      <xdr:nvSpPr>
        <xdr:cNvPr id="42" name="Oval 45">
          <a:extLst>
            <a:ext uri="{FF2B5EF4-FFF2-40B4-BE49-F238E27FC236}">
              <a16:creationId xmlns:a16="http://schemas.microsoft.com/office/drawing/2014/main" id="{00000000-0008-0000-0000-00002A000000}"/>
            </a:ext>
          </a:extLst>
        </xdr:cNvPr>
        <xdr:cNvSpPr>
          <a:spLocks noChangeArrowheads="1"/>
        </xdr:cNvSpPr>
      </xdr:nvSpPr>
      <xdr:spPr bwMode="auto">
        <a:xfrm>
          <a:off x="191069" y="9328245"/>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61415</xdr:rowOff>
    </xdr:from>
    <xdr:to>
      <xdr:col>11</xdr:col>
      <xdr:colOff>129654</xdr:colOff>
      <xdr:row>50</xdr:row>
      <xdr:rowOff>116006</xdr:rowOff>
    </xdr:to>
    <xdr:sp macro="" textlink="">
      <xdr:nvSpPr>
        <xdr:cNvPr id="43" name="Oval 33">
          <a:extLst>
            <a:ext uri="{FF2B5EF4-FFF2-40B4-BE49-F238E27FC236}">
              <a16:creationId xmlns:a16="http://schemas.microsoft.com/office/drawing/2014/main" id="{00000000-0008-0000-0000-00002B000000}"/>
            </a:ext>
          </a:extLst>
        </xdr:cNvPr>
        <xdr:cNvSpPr>
          <a:spLocks noChangeArrowheads="1"/>
        </xdr:cNvSpPr>
      </xdr:nvSpPr>
      <xdr:spPr bwMode="auto">
        <a:xfrm>
          <a:off x="4101153" y="8188657"/>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0</xdr:rowOff>
    </xdr:from>
    <xdr:to>
      <xdr:col>1</xdr:col>
      <xdr:colOff>129654</xdr:colOff>
      <xdr:row>51</xdr:row>
      <xdr:rowOff>0</xdr:rowOff>
    </xdr:to>
    <xdr:sp macro="" textlink="">
      <xdr:nvSpPr>
        <xdr:cNvPr id="44" name="Oval 45">
          <a:extLst>
            <a:ext uri="{FF2B5EF4-FFF2-40B4-BE49-F238E27FC236}">
              <a16:creationId xmlns:a16="http://schemas.microsoft.com/office/drawing/2014/main" id="{00000000-0008-0000-0000-00002C000000}"/>
            </a:ext>
          </a:extLst>
        </xdr:cNvPr>
        <xdr:cNvSpPr>
          <a:spLocks noChangeArrowheads="1"/>
        </xdr:cNvSpPr>
      </xdr:nvSpPr>
      <xdr:spPr bwMode="auto">
        <a:xfrm>
          <a:off x="191069" y="8509379"/>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45" name="Oval 45">
          <a:extLst>
            <a:ext uri="{FF2B5EF4-FFF2-40B4-BE49-F238E27FC236}">
              <a16:creationId xmlns:a16="http://schemas.microsoft.com/office/drawing/2014/main" id="{00000000-0008-0000-0000-00002D000000}"/>
            </a:ext>
          </a:extLst>
        </xdr:cNvPr>
        <xdr:cNvSpPr>
          <a:spLocks noChangeArrowheads="1"/>
        </xdr:cNvSpPr>
      </xdr:nvSpPr>
      <xdr:spPr bwMode="auto">
        <a:xfrm>
          <a:off x="191069" y="8509379"/>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46" name="Oval 45">
          <a:extLst>
            <a:ext uri="{FF2B5EF4-FFF2-40B4-BE49-F238E27FC236}">
              <a16:creationId xmlns:a16="http://schemas.microsoft.com/office/drawing/2014/main" id="{00000000-0008-0000-0000-00002E000000}"/>
            </a:ext>
          </a:extLst>
        </xdr:cNvPr>
        <xdr:cNvSpPr>
          <a:spLocks noChangeArrowheads="1"/>
        </xdr:cNvSpPr>
      </xdr:nvSpPr>
      <xdr:spPr bwMode="auto">
        <a:xfrm>
          <a:off x="191069" y="8509379"/>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47" name="Oval 45">
          <a:extLst>
            <a:ext uri="{FF2B5EF4-FFF2-40B4-BE49-F238E27FC236}">
              <a16:creationId xmlns:a16="http://schemas.microsoft.com/office/drawing/2014/main" id="{00000000-0008-0000-0000-00002F000000}"/>
            </a:ext>
          </a:extLst>
        </xdr:cNvPr>
        <xdr:cNvSpPr>
          <a:spLocks noChangeArrowheads="1"/>
        </xdr:cNvSpPr>
      </xdr:nvSpPr>
      <xdr:spPr bwMode="auto">
        <a:xfrm>
          <a:off x="191069" y="85093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48</xdr:row>
      <xdr:rowOff>54591</xdr:rowOff>
    </xdr:from>
    <xdr:to>
      <xdr:col>11</xdr:col>
      <xdr:colOff>129654</xdr:colOff>
      <xdr:row>48</xdr:row>
      <xdr:rowOff>109182</xdr:rowOff>
    </xdr:to>
    <xdr:sp macro="" textlink="">
      <xdr:nvSpPr>
        <xdr:cNvPr id="49" name="Oval 35">
          <a:extLst>
            <a:ext uri="{FF2B5EF4-FFF2-40B4-BE49-F238E27FC236}">
              <a16:creationId xmlns:a16="http://schemas.microsoft.com/office/drawing/2014/main" id="{00000000-0008-0000-0000-000031000000}"/>
            </a:ext>
          </a:extLst>
        </xdr:cNvPr>
        <xdr:cNvSpPr>
          <a:spLocks noChangeArrowheads="1"/>
        </xdr:cNvSpPr>
      </xdr:nvSpPr>
      <xdr:spPr bwMode="auto">
        <a:xfrm>
          <a:off x="4101153" y="8345606"/>
          <a:ext cx="47767" cy="54591"/>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hhs-ad.state.nv.us\ORGANIZATION\ADSD%20CC\SHARE\RD\Grants%20Management\Social%20Services\SFY%202019\Application%20and%20Tracking\2nd-Year%20Application\ADSD%20Non-Competitive%20Social%20Services%20Grant%20Application%20FY19%20-%20Part%201.xlsx?8D94AA39" TargetMode="External"/><Relationship Id="rId1" Type="http://schemas.openxmlformats.org/officeDocument/2006/relationships/externalLinkPath" Target="file:///\\8D94AA39\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RGANIZATION/ADSD%20CC/SHARE/RD/Grants%20Management/Nutrition/FY%202019/Application%20and%20Tracking/2nd-Year%20Application/ADSD%20Non-Competitive%20Nutrition%20Grant%20Application%20FY%202019%20-%20Part%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
      <sheetName val="Application Checklist"/>
      <sheetName val="Site Info."/>
      <sheetName val="Budget Detail Worksheet"/>
      <sheetName val="Budget A"/>
      <sheetName val="Budget A-1"/>
      <sheetName val="Other Funding"/>
      <sheetName val="Projected Output Measures"/>
      <sheetName val="FOR ADSD USE ONLY-do not delete"/>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martin" id="{6AAE2A4A-2510-48A6-B40F-B68841A76D28}" userId="kmartin" providerId="None"/>
  <person displayName="Kristi Martin" id="{D90ADEAA-D72E-427E-B1F7-6CFC84FEB474}" userId="Kristi Martin" providerId="None"/>
  <person displayName="Kristi Martin" id="{D70B2734-22CB-4FF8-BC8F-AF7C5D074D4D}" userId="S::kmartin@adsd.nv.gov::f7f0b1a2-eff7-4d34-a147-739eda91e0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2" personId="{6AAE2A4A-2510-48A6-B40F-B68841A76D28}" id="{9D16AE04-15BC-4A33-8814-77D707EEECFD}">
    <text>This figure populates from information you enter into the Budget Narrative.</text>
  </threadedComment>
  <threadedComment ref="E23" personId="{D90ADEAA-D72E-427E-B1F7-6CFC84FEB474}" id="{6D9400C4-2281-48FE-B61A-5732A493E5B0}">
    <text>This should not be the same as the program director. This person has oversight of the subaward as a whole and will receive fiscal and programmatic reports along with the program director for accountability purposes. (i.e., board president, CEO)</text>
  </threadedComment>
  <threadedComment ref="P23" personId="{D90ADEAA-D72E-427E-B1F7-6CFC84FEB474}" id="{C7683853-1E77-4F8E-8AD9-A38D499CB7EB}">
    <text>This should not be the same as the sponsor/subrecipient contact info. There must be a separate sponsor and program director.</text>
  </threadedComment>
  <threadedComment ref="E29" personId="{D90ADEAA-D72E-427E-B1F7-6CFC84FEB474}" id="{228EF411-C9F8-460A-A751-A0A2839E6D27}">
    <text>Verify this with ADSD if necessary</text>
  </threadedComment>
  <threadedComment ref="D31" personId="{D90ADEAA-D72E-427E-B1F7-6CFC84FEB474}" id="{BFCF59A5-CAB3-40BB-8E22-80030C603CE9}">
    <text xml:space="preserve">This must match the information on record with the State Controller's office. </text>
  </threadedComment>
  <threadedComment ref="A58" dT="2020-01-08T01:23:31.40" personId="{D70B2734-22CB-4FF8-BC8F-AF7C5D074D4D}" id="{CC4A402F-C65D-477A-B2CB-168D670A6541}">
    <text>This must be the head of the agency (i.e., nonprofit board president, public agency division director, for-profit CEO/President/owner). If the authority is delegated, ADSD must receive a letter from the original authority providing the delegation. See NOFO.</text>
  </threadedComment>
</ThreadedComments>
</file>

<file path=xl/threadedComments/threadedComment2.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12" personId="{6AAE2A4A-2510-48A6-B40F-B68841A76D28}" id="{22BD3776-00FD-478A-ACBD-9B81AD858E11}">
    <text xml:space="preserve">Fixed-fee rates only apply to adult day care, homemaker and transportation programs. 
</text>
  </threadedComment>
  <threadedComment ref="G20" personId="{6AAE2A4A-2510-48A6-B40F-B68841A76D28}" id="{41BE7AD2-890B-42A9-BE7A-899E955EA389}">
    <text xml:space="preserve">(Line 1) This is a calculated field. The amount will automatically copy from the Budget Summary.
</text>
  </threadedComment>
</ThreadedComments>
</file>

<file path=xl/threadedComments/threadedComment4.xml><?xml version="1.0" encoding="utf-8"?>
<ThreadedComments xmlns="http://schemas.microsoft.com/office/spreadsheetml/2018/threadedcomments" xmlns:x="http://schemas.openxmlformats.org/spreadsheetml/2006/main">
  <threadedComment ref="B39" personId="{6AAE2A4A-2510-48A6-B40F-B68841A76D28}" id="{C3FB6561-468B-4BF8-8B7A-87336FB115FD}">
    <text xml:space="preserve">These boxes are for evidence-based program alerts
</text>
  </threadedComment>
  <threadedComment ref="G39" personId="{D90ADEAA-D72E-427E-B1F7-6CFC84FEB474}" id="{C68F2CB4-56BA-4215-9E1F-3E61BAB72E6B}">
    <text>For ADC unit definitions</text>
  </threadedComment>
  <threadedComment ref="H39" personId="{D90ADEAA-D72E-427E-B1F7-6CFC84FEB474}" id="{483B712F-E6BE-4BA2-964B-15FD8FE1CDFB}">
    <text>For Homemaker unit definition</text>
  </threadedComment>
  <threadedComment ref="I39" personId="{D90ADEAA-D72E-427E-B1F7-6CFC84FEB474}" id="{7C346299-CBF1-47AC-B32C-CB9BF9724DA1}">
    <text>For Transportation unit definition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5"/>
  <sheetViews>
    <sheetView showGridLines="0" tabSelected="1" showWhiteSpace="0" zoomScale="95" zoomScaleNormal="95" zoomScaleSheetLayoutView="100" workbookViewId="0">
      <selection activeCell="E13" sqref="E13:F13"/>
    </sheetView>
  </sheetViews>
  <sheetFormatPr defaultColWidth="9.1796875" defaultRowHeight="12.9" x14ac:dyDescent="0.25"/>
  <cols>
    <col min="1" max="1" width="1.453125" style="49" customWidth="1"/>
    <col min="2" max="2" width="2.54296875" style="49" customWidth="1"/>
    <col min="3" max="3" width="8" style="49" customWidth="1"/>
    <col min="4" max="4" width="5.81640625" style="49" customWidth="1"/>
    <col min="5" max="5" width="8.26953125" style="49" customWidth="1"/>
    <col min="6" max="6" width="8.453125" style="49" customWidth="1"/>
    <col min="7" max="7" width="1.81640625" style="49" customWidth="1"/>
    <col min="8" max="8" width="2.453125" style="49" customWidth="1"/>
    <col min="9" max="9" width="13.81640625" style="49" customWidth="1"/>
    <col min="10" max="10" width="0.81640625" style="49" customWidth="1"/>
    <col min="11" max="11" width="1.1796875" style="49" customWidth="1"/>
    <col min="12" max="12" width="2.54296875" style="49" customWidth="1"/>
    <col min="13" max="13" width="4" style="49" customWidth="1"/>
    <col min="14" max="14" width="2.81640625" style="49" customWidth="1"/>
    <col min="15" max="15" width="6.54296875" style="49" customWidth="1"/>
    <col min="16" max="16" width="4.81640625" style="49" customWidth="1"/>
    <col min="17" max="17" width="12.453125" style="49" customWidth="1"/>
    <col min="18" max="18" width="6.453125" style="49" customWidth="1"/>
    <col min="19" max="19" width="4.1796875" style="49" customWidth="1"/>
    <col min="20" max="20" width="7" style="49" customWidth="1"/>
    <col min="21" max="16384" width="9.1796875" style="49"/>
  </cols>
  <sheetData>
    <row r="1" spans="1:164" s="50" customFormat="1" x14ac:dyDescent="0.25">
      <c r="A1" s="496" t="s">
        <v>66</v>
      </c>
      <c r="B1" s="497"/>
      <c r="C1" s="497"/>
      <c r="D1" s="497"/>
      <c r="E1" s="497"/>
      <c r="F1" s="497"/>
      <c r="G1" s="497"/>
      <c r="H1" s="497"/>
      <c r="I1" s="497"/>
      <c r="J1" s="497"/>
      <c r="K1" s="497"/>
      <c r="L1" s="497"/>
      <c r="M1" s="497"/>
      <c r="N1" s="497"/>
      <c r="O1" s="497"/>
      <c r="P1" s="497"/>
      <c r="Q1" s="497"/>
      <c r="R1" s="497"/>
      <c r="S1" s="497"/>
      <c r="T1" s="498"/>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row>
    <row r="2" spans="1:164" s="50" customFormat="1" ht="2.7" customHeight="1" x14ac:dyDescent="0.25">
      <c r="A2" s="51"/>
      <c r="C2" s="52"/>
      <c r="D2" s="52"/>
      <c r="E2" s="52"/>
      <c r="F2" s="52"/>
      <c r="G2" s="52"/>
      <c r="H2" s="52"/>
      <c r="I2" s="53"/>
      <c r="J2" s="52"/>
      <c r="K2" s="52"/>
      <c r="L2" s="52"/>
      <c r="M2" s="52"/>
      <c r="N2" s="52"/>
      <c r="O2" s="52"/>
      <c r="P2" s="52"/>
      <c r="Q2" s="52"/>
      <c r="R2" s="52"/>
      <c r="S2" s="52"/>
      <c r="T2" s="54"/>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row>
    <row r="3" spans="1:164" s="50" customFormat="1" ht="13.7" customHeight="1" x14ac:dyDescent="0.25">
      <c r="A3" s="499" t="s">
        <v>67</v>
      </c>
      <c r="B3" s="500"/>
      <c r="C3" s="500"/>
      <c r="D3" s="52"/>
      <c r="E3" s="52"/>
      <c r="F3" s="52"/>
      <c r="G3" s="52"/>
      <c r="H3" s="52"/>
      <c r="I3" s="53"/>
      <c r="J3" s="52"/>
      <c r="K3" s="52"/>
      <c r="L3" s="52"/>
      <c r="M3" s="52"/>
      <c r="N3" s="52"/>
      <c r="O3" s="52"/>
      <c r="P3" s="52"/>
      <c r="Q3" s="52"/>
      <c r="R3" s="52"/>
      <c r="T3" s="278"/>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row>
    <row r="4" spans="1:164" s="50" customFormat="1" ht="15.05" customHeight="1" x14ac:dyDescent="0.25">
      <c r="A4" s="499"/>
      <c r="B4" s="500"/>
      <c r="C4" s="500"/>
      <c r="D4" s="55"/>
      <c r="E4" s="500"/>
      <c r="F4" s="500"/>
      <c r="G4" s="55"/>
      <c r="H4" s="55"/>
      <c r="I4" s="55"/>
      <c r="J4" s="55"/>
      <c r="L4" s="55"/>
      <c r="M4" s="500"/>
      <c r="N4" s="500"/>
      <c r="O4" s="500"/>
      <c r="P4" s="53"/>
      <c r="Q4" s="53"/>
      <c r="R4" s="53"/>
      <c r="S4" s="53"/>
      <c r="T4" s="56"/>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row>
    <row r="5" spans="1:164" s="50" customFormat="1" ht="7.55" customHeight="1" thickBot="1" x14ac:dyDescent="0.3">
      <c r="A5" s="501"/>
      <c r="B5" s="502"/>
      <c r="C5" s="502"/>
      <c r="D5" s="502"/>
      <c r="E5" s="57"/>
      <c r="F5" s="502"/>
      <c r="G5" s="502"/>
      <c r="H5" s="502"/>
      <c r="I5" s="503"/>
      <c r="J5" s="503"/>
      <c r="K5" s="503"/>
      <c r="L5" s="503"/>
      <c r="M5" s="58"/>
      <c r="N5" s="58"/>
      <c r="O5" s="58"/>
      <c r="P5" s="58"/>
      <c r="Q5" s="58"/>
      <c r="R5" s="58"/>
      <c r="S5" s="58"/>
      <c r="T5" s="5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row>
    <row r="6" spans="1:164" s="60" customFormat="1" ht="7.4" customHeight="1" x14ac:dyDescent="0.25">
      <c r="A6" s="481" t="s">
        <v>302</v>
      </c>
      <c r="B6" s="482"/>
      <c r="C6" s="482"/>
      <c r="D6" s="482"/>
      <c r="E6" s="482"/>
      <c r="F6" s="482"/>
      <c r="G6" s="482"/>
      <c r="H6" s="482"/>
      <c r="I6" s="482"/>
      <c r="J6" s="482"/>
      <c r="K6" s="482"/>
      <c r="L6" s="482"/>
      <c r="M6" s="482"/>
      <c r="N6" s="482"/>
      <c r="O6" s="482"/>
      <c r="P6" s="482"/>
      <c r="Q6" s="482"/>
      <c r="R6" s="482"/>
      <c r="S6" s="482"/>
      <c r="T6" s="483"/>
      <c r="U6" s="49"/>
      <c r="V6" s="49"/>
      <c r="W6" s="49"/>
      <c r="X6" s="49"/>
      <c r="Y6" s="49"/>
      <c r="Z6" s="49"/>
      <c r="AA6" s="49"/>
    </row>
    <row r="7" spans="1:164" s="60" customFormat="1" ht="53.5" customHeight="1" x14ac:dyDescent="0.25">
      <c r="A7" s="484"/>
      <c r="B7" s="482"/>
      <c r="C7" s="482"/>
      <c r="D7" s="482"/>
      <c r="E7" s="482"/>
      <c r="F7" s="482"/>
      <c r="G7" s="482"/>
      <c r="H7" s="482"/>
      <c r="I7" s="482"/>
      <c r="J7" s="482"/>
      <c r="K7" s="482"/>
      <c r="L7" s="482"/>
      <c r="M7" s="482"/>
      <c r="N7" s="482"/>
      <c r="O7" s="482"/>
      <c r="P7" s="482"/>
      <c r="Q7" s="482"/>
      <c r="R7" s="482"/>
      <c r="S7" s="482"/>
      <c r="T7" s="483"/>
      <c r="U7" s="379"/>
      <c r="V7" s="49"/>
      <c r="W7" s="49"/>
      <c r="X7" s="49"/>
      <c r="Y7" s="49"/>
      <c r="Z7" s="49"/>
      <c r="AA7" s="49"/>
    </row>
    <row r="8" spans="1:164" ht="19.75" customHeight="1" thickBot="1" x14ac:dyDescent="0.3">
      <c r="A8" s="485" t="s">
        <v>68</v>
      </c>
      <c r="B8" s="486"/>
      <c r="C8" s="486"/>
      <c r="D8" s="486"/>
      <c r="E8" s="486"/>
      <c r="F8" s="486"/>
      <c r="G8" s="486"/>
      <c r="H8" s="486"/>
      <c r="I8" s="486"/>
      <c r="J8" s="486"/>
      <c r="K8" s="486"/>
      <c r="L8" s="486"/>
      <c r="M8" s="486"/>
      <c r="N8" s="486"/>
      <c r="O8" s="486"/>
      <c r="P8" s="486"/>
      <c r="Q8" s="486"/>
      <c r="R8" s="486"/>
      <c r="S8" s="486"/>
      <c r="T8" s="487"/>
      <c r="AB8" s="60"/>
      <c r="AC8" s="60"/>
      <c r="AD8" s="60"/>
    </row>
    <row r="9" spans="1:164" ht="2.95" customHeight="1" x14ac:dyDescent="0.25">
      <c r="A9" s="274"/>
      <c r="B9" s="275"/>
      <c r="C9" s="275"/>
      <c r="D9" s="275"/>
      <c r="E9" s="275"/>
      <c r="F9" s="275"/>
      <c r="G9" s="276"/>
      <c r="H9" s="274"/>
      <c r="I9" s="275"/>
      <c r="J9" s="275"/>
      <c r="K9" s="275"/>
      <c r="L9" s="275"/>
      <c r="M9" s="275"/>
      <c r="N9" s="276"/>
      <c r="O9" s="274"/>
      <c r="P9" s="275"/>
      <c r="Q9" s="275"/>
      <c r="R9" s="275"/>
      <c r="S9" s="275"/>
      <c r="T9" s="276"/>
      <c r="AB9" s="60"/>
      <c r="AC9" s="60"/>
      <c r="AD9" s="60"/>
    </row>
    <row r="10" spans="1:164" s="62" customFormat="1" ht="12.8" customHeight="1" x14ac:dyDescent="0.25">
      <c r="A10" s="488" t="s">
        <v>92</v>
      </c>
      <c r="B10" s="489"/>
      <c r="C10" s="489"/>
      <c r="D10" s="489"/>
      <c r="E10" s="489"/>
      <c r="F10" s="489"/>
      <c r="G10" s="77"/>
      <c r="H10" s="490" t="s">
        <v>93</v>
      </c>
      <c r="I10" s="491"/>
      <c r="J10" s="491"/>
      <c r="K10" s="491"/>
      <c r="L10" s="491"/>
      <c r="M10" s="491"/>
      <c r="N10" s="492"/>
      <c r="O10" s="488" t="s">
        <v>94</v>
      </c>
      <c r="P10" s="493"/>
      <c r="Q10" s="493"/>
      <c r="R10" s="493"/>
      <c r="S10" s="493"/>
      <c r="T10" s="494"/>
      <c r="X10" s="49"/>
      <c r="Y10" s="49"/>
      <c r="Z10" s="49"/>
      <c r="AA10" s="49"/>
      <c r="AB10" s="60"/>
      <c r="AC10" s="60"/>
      <c r="AD10" s="60"/>
    </row>
    <row r="11" spans="1:164" ht="16.55" customHeight="1" x14ac:dyDescent="0.25">
      <c r="A11" s="45"/>
      <c r="B11" s="46"/>
      <c r="C11" s="495" t="s">
        <v>238</v>
      </c>
      <c r="D11" s="495"/>
      <c r="E11" s="495"/>
      <c r="F11" s="495"/>
      <c r="G11" s="63"/>
      <c r="H11" s="490"/>
      <c r="I11" s="491"/>
      <c r="J11" s="491"/>
      <c r="K11" s="491"/>
      <c r="L11" s="491"/>
      <c r="M11" s="491"/>
      <c r="N11" s="492"/>
      <c r="O11" s="271"/>
      <c r="P11" s="272"/>
      <c r="Q11" s="60"/>
      <c r="R11" s="272"/>
      <c r="S11" s="272"/>
      <c r="T11" s="273"/>
      <c r="AB11" s="60"/>
      <c r="AC11" s="60"/>
      <c r="AD11" s="60"/>
    </row>
    <row r="12" spans="1:164" ht="12.8" customHeight="1" x14ac:dyDescent="0.25">
      <c r="A12" s="47"/>
      <c r="B12" s="48"/>
      <c r="C12" s="495" t="s">
        <v>210</v>
      </c>
      <c r="D12" s="495"/>
      <c r="E12" s="495"/>
      <c r="F12" s="495"/>
      <c r="G12" s="67"/>
      <c r="H12" s="68"/>
      <c r="I12" s="518">
        <f>'Budget Summary'!B8</f>
        <v>0</v>
      </c>
      <c r="J12" s="519"/>
      <c r="K12" s="519"/>
      <c r="L12" s="519"/>
      <c r="M12" s="520"/>
      <c r="N12" s="69"/>
      <c r="O12" s="271"/>
      <c r="P12" s="272"/>
      <c r="Q12" s="60"/>
      <c r="R12" s="272"/>
      <c r="S12" s="272"/>
      <c r="T12" s="273"/>
      <c r="AB12" s="60"/>
      <c r="AC12" s="60"/>
      <c r="AD12" s="60"/>
    </row>
    <row r="13" spans="1:164" ht="15.75" customHeight="1" x14ac:dyDescent="0.25">
      <c r="A13" s="526" t="s">
        <v>272</v>
      </c>
      <c r="B13" s="527"/>
      <c r="C13" s="527"/>
      <c r="D13" s="527"/>
      <c r="E13" s="528"/>
      <c r="F13" s="528"/>
      <c r="G13" s="66"/>
      <c r="H13" s="68"/>
      <c r="I13" s="521"/>
      <c r="J13" s="522"/>
      <c r="K13" s="522"/>
      <c r="L13" s="522"/>
      <c r="M13" s="523"/>
      <c r="N13" s="69"/>
      <c r="O13" s="524" t="s">
        <v>95</v>
      </c>
      <c r="P13" s="525"/>
      <c r="Q13" s="60" t="s">
        <v>96</v>
      </c>
      <c r="R13" s="280" t="s">
        <v>211</v>
      </c>
      <c r="S13" s="272"/>
      <c r="T13" s="273"/>
      <c r="AB13" s="60"/>
      <c r="AC13" s="60"/>
      <c r="AD13" s="60"/>
    </row>
    <row r="14" spans="1:164" ht="4.3" customHeight="1" thickBot="1" x14ac:dyDescent="0.3">
      <c r="A14" s="70"/>
      <c r="B14" s="71"/>
      <c r="C14" s="71"/>
      <c r="D14" s="71"/>
      <c r="E14" s="71"/>
      <c r="F14" s="71"/>
      <c r="G14" s="72"/>
      <c r="H14" s="70"/>
      <c r="I14" s="73"/>
      <c r="J14" s="73"/>
      <c r="K14" s="73"/>
      <c r="L14" s="73"/>
      <c r="M14" s="73"/>
      <c r="N14" s="74"/>
      <c r="O14" s="277"/>
      <c r="P14" s="71"/>
      <c r="Q14" s="71"/>
      <c r="R14" s="71"/>
      <c r="S14" s="71"/>
      <c r="T14" s="72"/>
      <c r="AB14" s="60"/>
      <c r="AC14" s="60"/>
      <c r="AD14" s="60"/>
    </row>
    <row r="15" spans="1:164" ht="13.7" customHeight="1" thickBot="1" x14ac:dyDescent="0.3">
      <c r="A15" s="504" t="s">
        <v>97</v>
      </c>
      <c r="B15" s="505"/>
      <c r="C15" s="505"/>
      <c r="D15" s="505"/>
      <c r="E15" s="505"/>
      <c r="F15" s="505"/>
      <c r="G15" s="505"/>
      <c r="H15" s="505"/>
      <c r="I15" s="505"/>
      <c r="J15" s="505"/>
      <c r="K15" s="505"/>
      <c r="L15" s="505"/>
      <c r="M15" s="505"/>
      <c r="N15" s="505"/>
      <c r="O15" s="505"/>
      <c r="P15" s="505"/>
      <c r="Q15" s="505"/>
      <c r="R15" s="505"/>
      <c r="S15" s="505"/>
      <c r="T15" s="506"/>
      <c r="AB15" s="60"/>
      <c r="AC15" s="60"/>
      <c r="AD15" s="60"/>
    </row>
    <row r="16" spans="1:164" ht="12.9" customHeight="1" thickTop="1" x14ac:dyDescent="0.25">
      <c r="A16" s="507" t="s">
        <v>239</v>
      </c>
      <c r="B16" s="508"/>
      <c r="C16" s="508"/>
      <c r="D16" s="508"/>
      <c r="E16" s="508"/>
      <c r="F16" s="508"/>
      <c r="G16" s="508"/>
      <c r="H16" s="508"/>
      <c r="I16" s="508"/>
      <c r="J16" s="509"/>
      <c r="K16" s="510" t="s">
        <v>69</v>
      </c>
      <c r="L16" s="511"/>
      <c r="M16" s="511"/>
      <c r="N16" s="511"/>
      <c r="O16" s="511"/>
      <c r="P16" s="511"/>
      <c r="Q16" s="511"/>
      <c r="R16" s="511"/>
      <c r="S16" s="511"/>
      <c r="T16" s="512"/>
      <c r="AB16" s="60"/>
      <c r="AC16" s="60"/>
      <c r="AD16" s="60"/>
    </row>
    <row r="17" spans="1:30" ht="26.5" customHeight="1" x14ac:dyDescent="0.25">
      <c r="A17" s="488" t="s">
        <v>70</v>
      </c>
      <c r="B17" s="493"/>
      <c r="C17" s="493"/>
      <c r="D17" s="513"/>
      <c r="E17" s="514"/>
      <c r="F17" s="514"/>
      <c r="G17" s="514"/>
      <c r="H17" s="514"/>
      <c r="I17" s="515"/>
      <c r="J17" s="86"/>
      <c r="K17" s="516" t="s">
        <v>70</v>
      </c>
      <c r="L17" s="493"/>
      <c r="M17" s="493"/>
      <c r="N17" s="62"/>
      <c r="O17" s="513"/>
      <c r="P17" s="514"/>
      <c r="Q17" s="514"/>
      <c r="R17" s="514"/>
      <c r="S17" s="514"/>
      <c r="T17" s="517"/>
      <c r="AB17" s="60"/>
      <c r="AC17" s="60"/>
      <c r="AD17" s="60"/>
    </row>
    <row r="18" spans="1:30" ht="12.9" customHeight="1" x14ac:dyDescent="0.25">
      <c r="A18" s="488" t="s">
        <v>71</v>
      </c>
      <c r="B18" s="489"/>
      <c r="C18" s="489"/>
      <c r="D18" s="513"/>
      <c r="E18" s="514"/>
      <c r="F18" s="514"/>
      <c r="G18" s="514"/>
      <c r="H18" s="514"/>
      <c r="I18" s="515"/>
      <c r="J18" s="86"/>
      <c r="K18" s="516" t="s">
        <v>71</v>
      </c>
      <c r="L18" s="493"/>
      <c r="M18" s="493"/>
      <c r="N18" s="493"/>
      <c r="O18" s="513"/>
      <c r="P18" s="514"/>
      <c r="Q18" s="514"/>
      <c r="R18" s="514"/>
      <c r="S18" s="514"/>
      <c r="T18" s="517"/>
      <c r="AB18" s="60"/>
      <c r="AC18" s="60"/>
      <c r="AD18" s="60"/>
    </row>
    <row r="19" spans="1:30" ht="12.9" customHeight="1" x14ac:dyDescent="0.25">
      <c r="A19" s="488" t="s">
        <v>72</v>
      </c>
      <c r="B19" s="493"/>
      <c r="C19" s="493"/>
      <c r="D19" s="513"/>
      <c r="E19" s="514"/>
      <c r="F19" s="514"/>
      <c r="G19" s="514"/>
      <c r="H19" s="514"/>
      <c r="I19" s="515"/>
      <c r="J19" s="86"/>
      <c r="K19" s="516" t="s">
        <v>72</v>
      </c>
      <c r="L19" s="493"/>
      <c r="M19" s="493"/>
      <c r="N19" s="493"/>
      <c r="O19" s="513"/>
      <c r="P19" s="514"/>
      <c r="Q19" s="514"/>
      <c r="R19" s="514"/>
      <c r="S19" s="514"/>
      <c r="T19" s="517"/>
      <c r="AB19" s="60"/>
      <c r="AC19" s="60"/>
      <c r="AD19" s="60"/>
    </row>
    <row r="20" spans="1:30" ht="12.9" customHeight="1" x14ac:dyDescent="0.25">
      <c r="A20" s="488" t="s">
        <v>73</v>
      </c>
      <c r="B20" s="493"/>
      <c r="C20" s="493"/>
      <c r="D20" s="513"/>
      <c r="E20" s="514"/>
      <c r="F20" s="514"/>
      <c r="G20" s="514"/>
      <c r="H20" s="514"/>
      <c r="I20" s="515"/>
      <c r="J20" s="86"/>
      <c r="K20" s="516" t="s">
        <v>73</v>
      </c>
      <c r="L20" s="493"/>
      <c r="M20" s="493"/>
      <c r="N20" s="493"/>
      <c r="O20" s="513"/>
      <c r="P20" s="514"/>
      <c r="Q20" s="514"/>
      <c r="R20" s="514"/>
      <c r="S20" s="514"/>
      <c r="T20" s="517"/>
      <c r="AB20" s="60"/>
      <c r="AC20" s="60"/>
      <c r="AD20" s="60"/>
    </row>
    <row r="21" spans="1:30" ht="12.9" customHeight="1" x14ac:dyDescent="0.25">
      <c r="A21" s="488" t="s">
        <v>74</v>
      </c>
      <c r="B21" s="493"/>
      <c r="C21" s="493"/>
      <c r="D21" s="513"/>
      <c r="E21" s="514"/>
      <c r="F21" s="514"/>
      <c r="G21" s="514"/>
      <c r="H21" s="514"/>
      <c r="I21" s="515"/>
      <c r="J21" s="86"/>
      <c r="K21" s="516" t="s">
        <v>74</v>
      </c>
      <c r="L21" s="493"/>
      <c r="M21" s="493"/>
      <c r="N21" s="62"/>
      <c r="O21" s="513"/>
      <c r="P21" s="514"/>
      <c r="Q21" s="514"/>
      <c r="R21" s="514"/>
      <c r="S21" s="514"/>
      <c r="T21" s="517"/>
      <c r="AB21" s="60"/>
      <c r="AC21" s="60"/>
      <c r="AD21" s="60"/>
    </row>
    <row r="22" spans="1:30" ht="17.899999999999999" customHeight="1" x14ac:dyDescent="0.25">
      <c r="A22" s="529" t="s">
        <v>87</v>
      </c>
      <c r="B22" s="530"/>
      <c r="C22" s="530"/>
      <c r="D22" s="530"/>
      <c r="E22" s="530"/>
      <c r="F22" s="530"/>
      <c r="G22" s="530"/>
      <c r="H22" s="530"/>
      <c r="I22" s="530"/>
      <c r="J22" s="531"/>
      <c r="K22" s="532" t="s">
        <v>75</v>
      </c>
      <c r="L22" s="530"/>
      <c r="M22" s="530"/>
      <c r="N22" s="530"/>
      <c r="O22" s="530"/>
      <c r="P22" s="530"/>
      <c r="Q22" s="530"/>
      <c r="R22" s="530"/>
      <c r="S22" s="530"/>
      <c r="T22" s="533"/>
      <c r="AB22" s="60"/>
      <c r="AC22" s="60"/>
      <c r="AD22" s="60"/>
    </row>
    <row r="23" spans="1:30" ht="12.9" customHeight="1" x14ac:dyDescent="0.25">
      <c r="A23" s="488" t="s">
        <v>76</v>
      </c>
      <c r="B23" s="493"/>
      <c r="C23" s="493"/>
      <c r="D23" s="493"/>
      <c r="E23" s="513"/>
      <c r="F23" s="514"/>
      <c r="G23" s="514"/>
      <c r="H23" s="514"/>
      <c r="I23" s="515"/>
      <c r="J23" s="87"/>
      <c r="K23" s="516" t="s">
        <v>76</v>
      </c>
      <c r="L23" s="493"/>
      <c r="M23" s="493"/>
      <c r="N23" s="493"/>
      <c r="O23" s="493"/>
      <c r="P23" s="513"/>
      <c r="Q23" s="514"/>
      <c r="R23" s="514"/>
      <c r="S23" s="514"/>
      <c r="T23" s="517"/>
      <c r="AB23" s="60"/>
      <c r="AC23" s="60"/>
      <c r="AD23" s="60"/>
    </row>
    <row r="24" spans="1:30" ht="12.9" customHeight="1" x14ac:dyDescent="0.25">
      <c r="A24" s="488" t="s">
        <v>77</v>
      </c>
      <c r="B24" s="493"/>
      <c r="C24" s="493"/>
      <c r="D24" s="493"/>
      <c r="E24" s="513"/>
      <c r="F24" s="514"/>
      <c r="G24" s="514"/>
      <c r="H24" s="514"/>
      <c r="I24" s="515"/>
      <c r="J24" s="87"/>
      <c r="K24" s="516" t="s">
        <v>77</v>
      </c>
      <c r="L24" s="493"/>
      <c r="M24" s="493"/>
      <c r="N24" s="493"/>
      <c r="O24" s="493"/>
      <c r="P24" s="513"/>
      <c r="Q24" s="514"/>
      <c r="R24" s="514"/>
      <c r="S24" s="514"/>
      <c r="T24" s="517"/>
      <c r="AB24" s="60"/>
      <c r="AC24" s="60"/>
      <c r="AD24" s="60"/>
    </row>
    <row r="25" spans="1:30" ht="12.9" customHeight="1" x14ac:dyDescent="0.25">
      <c r="A25" s="488" t="s">
        <v>78</v>
      </c>
      <c r="B25" s="493"/>
      <c r="C25" s="493"/>
      <c r="D25" s="493"/>
      <c r="E25" s="513"/>
      <c r="F25" s="514"/>
      <c r="G25" s="514"/>
      <c r="H25" s="514"/>
      <c r="I25" s="515"/>
      <c r="J25" s="87"/>
      <c r="K25" s="516" t="s">
        <v>78</v>
      </c>
      <c r="L25" s="493"/>
      <c r="M25" s="493"/>
      <c r="N25" s="493"/>
      <c r="O25" s="493"/>
      <c r="P25" s="513"/>
      <c r="Q25" s="514"/>
      <c r="R25" s="514"/>
      <c r="S25" s="514"/>
      <c r="T25" s="517"/>
    </row>
    <row r="26" spans="1:30" ht="12.9" customHeight="1" x14ac:dyDescent="0.25">
      <c r="A26" s="488" t="s">
        <v>79</v>
      </c>
      <c r="B26" s="493"/>
      <c r="C26" s="493"/>
      <c r="D26" s="493"/>
      <c r="E26" s="513"/>
      <c r="F26" s="514"/>
      <c r="G26" s="514"/>
      <c r="H26" s="514"/>
      <c r="I26" s="515"/>
      <c r="J26" s="87"/>
      <c r="K26" s="516" t="s">
        <v>79</v>
      </c>
      <c r="L26" s="493"/>
      <c r="M26" s="493"/>
      <c r="N26" s="493"/>
      <c r="O26" s="493"/>
      <c r="P26" s="513"/>
      <c r="Q26" s="514"/>
      <c r="R26" s="514"/>
      <c r="S26" s="514"/>
      <c r="T26" s="517"/>
    </row>
    <row r="27" spans="1:30" ht="13.7" customHeight="1" x14ac:dyDescent="0.25">
      <c r="A27" s="488" t="s">
        <v>80</v>
      </c>
      <c r="B27" s="493"/>
      <c r="C27" s="493"/>
      <c r="D27" s="534"/>
      <c r="E27" s="513"/>
      <c r="F27" s="514"/>
      <c r="G27" s="514"/>
      <c r="H27" s="514"/>
      <c r="I27" s="515"/>
      <c r="J27" s="87"/>
      <c r="K27" s="516" t="s">
        <v>80</v>
      </c>
      <c r="L27" s="493"/>
      <c r="M27" s="493"/>
      <c r="N27" s="493"/>
      <c r="O27" s="534"/>
      <c r="P27" s="513"/>
      <c r="Q27" s="514"/>
      <c r="R27" s="514"/>
      <c r="S27" s="514"/>
      <c r="T27" s="517"/>
    </row>
    <row r="28" spans="1:30" ht="19.350000000000001" customHeight="1" thickBot="1" x14ac:dyDescent="0.3">
      <c r="A28" s="537" t="s">
        <v>101</v>
      </c>
      <c r="B28" s="538"/>
      <c r="C28" s="538"/>
      <c r="D28" s="538"/>
      <c r="E28" s="538"/>
      <c r="F28" s="538"/>
      <c r="G28" s="538"/>
      <c r="H28" s="538"/>
      <c r="I28" s="538"/>
      <c r="J28" s="88"/>
      <c r="K28" s="89"/>
      <c r="L28" s="90"/>
      <c r="M28" s="90"/>
      <c r="N28" s="90"/>
      <c r="O28" s="90"/>
      <c r="P28" s="90"/>
      <c r="Q28" s="90"/>
      <c r="R28" s="90"/>
      <c r="S28" s="90"/>
      <c r="T28" s="91"/>
    </row>
    <row r="29" spans="1:30" ht="17.899999999999999" customHeight="1" thickTop="1" x14ac:dyDescent="0.25">
      <c r="A29" s="488" t="s">
        <v>100</v>
      </c>
      <c r="B29" s="493"/>
      <c r="C29" s="493"/>
      <c r="D29" s="534"/>
      <c r="E29" s="513"/>
      <c r="F29" s="514"/>
      <c r="G29" s="514"/>
      <c r="H29" s="514"/>
      <c r="I29" s="515"/>
      <c r="J29" s="76"/>
      <c r="K29" s="76"/>
      <c r="L29" s="539" t="s">
        <v>102</v>
      </c>
      <c r="M29" s="539"/>
      <c r="N29" s="539"/>
      <c r="O29" s="539"/>
      <c r="P29" s="539"/>
      <c r="Q29" s="539"/>
      <c r="R29" s="539"/>
      <c r="S29" s="539"/>
      <c r="T29" s="92"/>
    </row>
    <row r="30" spans="1:30" x14ac:dyDescent="0.25">
      <c r="A30" s="93"/>
      <c r="B30" s="94"/>
      <c r="C30" s="320" t="s">
        <v>247</v>
      </c>
      <c r="D30" s="94"/>
      <c r="E30" s="94"/>
      <c r="F30" s="94"/>
      <c r="G30" s="94"/>
      <c r="H30" s="94"/>
      <c r="I30" s="94"/>
      <c r="J30" s="46"/>
      <c r="L30" s="561"/>
      <c r="M30" s="562"/>
      <c r="N30" s="562"/>
      <c r="O30" s="562"/>
      <c r="P30" s="562"/>
      <c r="Q30" s="562"/>
      <c r="R30" s="562"/>
      <c r="S30" s="563"/>
      <c r="T30" s="95"/>
    </row>
    <row r="31" spans="1:30" x14ac:dyDescent="0.25">
      <c r="A31" s="488" t="s">
        <v>71</v>
      </c>
      <c r="B31" s="489"/>
      <c r="C31" s="489"/>
      <c r="D31" s="513"/>
      <c r="E31" s="514"/>
      <c r="F31" s="514"/>
      <c r="G31" s="514"/>
      <c r="H31" s="514"/>
      <c r="I31" s="515"/>
      <c r="K31" s="62"/>
      <c r="T31" s="77"/>
    </row>
    <row r="32" spans="1:30" x14ac:dyDescent="0.25">
      <c r="A32" s="488" t="s">
        <v>72</v>
      </c>
      <c r="B32" s="493"/>
      <c r="C32" s="493"/>
      <c r="D32" s="513"/>
      <c r="E32" s="514"/>
      <c r="F32" s="514"/>
      <c r="G32" s="514"/>
      <c r="H32" s="514"/>
      <c r="I32" s="515"/>
      <c r="L32" s="567" t="s">
        <v>103</v>
      </c>
      <c r="M32" s="567"/>
      <c r="N32" s="567"/>
      <c r="O32" s="567"/>
      <c r="P32" s="567"/>
      <c r="Q32" s="567"/>
      <c r="R32" s="567"/>
      <c r="S32" s="567"/>
      <c r="T32" s="67"/>
    </row>
    <row r="33" spans="1:31" x14ac:dyDescent="0.25">
      <c r="A33" s="488" t="s">
        <v>73</v>
      </c>
      <c r="B33" s="493"/>
      <c r="C33" s="493"/>
      <c r="D33" s="513"/>
      <c r="E33" s="514"/>
      <c r="F33" s="514"/>
      <c r="G33" s="514"/>
      <c r="H33" s="514"/>
      <c r="I33" s="515"/>
      <c r="L33" s="561"/>
      <c r="M33" s="562"/>
      <c r="N33" s="562"/>
      <c r="O33" s="562"/>
      <c r="P33" s="562"/>
      <c r="Q33" s="562"/>
      <c r="R33" s="562"/>
      <c r="S33" s="563"/>
      <c r="T33" s="95"/>
    </row>
    <row r="34" spans="1:31" ht="7.55" customHeight="1" thickBot="1" x14ac:dyDescent="0.3">
      <c r="A34" s="70"/>
      <c r="B34" s="71"/>
      <c r="C34" s="71"/>
      <c r="D34" s="71"/>
      <c r="E34" s="71"/>
      <c r="F34" s="71"/>
      <c r="G34" s="71"/>
      <c r="H34" s="71"/>
      <c r="I34" s="71"/>
      <c r="J34" s="71"/>
      <c r="K34" s="71"/>
      <c r="L34" s="71"/>
      <c r="M34" s="71"/>
      <c r="N34" s="71"/>
      <c r="O34" s="71"/>
      <c r="P34" s="71"/>
      <c r="Q34" s="71"/>
      <c r="R34" s="71"/>
      <c r="S34" s="71"/>
      <c r="T34" s="72"/>
    </row>
    <row r="35" spans="1:31" ht="3.8" customHeight="1" x14ac:dyDescent="0.25">
      <c r="A35" s="44"/>
      <c r="B35" s="61"/>
      <c r="C35" s="61"/>
      <c r="D35" s="61"/>
      <c r="E35" s="96"/>
      <c r="F35" s="96"/>
      <c r="G35" s="96"/>
      <c r="H35" s="96"/>
      <c r="I35" s="96"/>
      <c r="J35" s="97"/>
      <c r="K35" s="44"/>
      <c r="L35" s="61"/>
      <c r="M35" s="61"/>
      <c r="N35" s="61"/>
      <c r="O35" s="61"/>
      <c r="P35" s="96"/>
      <c r="Q35" s="96"/>
      <c r="R35" s="96"/>
      <c r="S35" s="96"/>
      <c r="T35" s="161"/>
    </row>
    <row r="36" spans="1:31" ht="14.1" customHeight="1" x14ac:dyDescent="0.25">
      <c r="A36" s="488" t="s">
        <v>248</v>
      </c>
      <c r="B36" s="493"/>
      <c r="C36" s="493"/>
      <c r="D36" s="493"/>
      <c r="E36" s="493"/>
      <c r="F36" s="493"/>
      <c r="G36" s="493"/>
      <c r="H36" s="493"/>
      <c r="I36" s="493"/>
      <c r="J36" s="494"/>
      <c r="K36" s="488" t="s">
        <v>291</v>
      </c>
      <c r="L36" s="493"/>
      <c r="M36" s="493"/>
      <c r="N36" s="493"/>
      <c r="O36" s="493"/>
      <c r="P36" s="493"/>
      <c r="Q36" s="493"/>
      <c r="R36" s="493"/>
      <c r="S36" s="493"/>
      <c r="T36" s="494"/>
    </row>
    <row r="37" spans="1:31" ht="12.9" customHeight="1" x14ac:dyDescent="0.25">
      <c r="A37" s="68"/>
      <c r="B37" s="586" t="s">
        <v>290</v>
      </c>
      <c r="C37" s="587"/>
      <c r="D37" s="587"/>
      <c r="E37" s="587"/>
      <c r="F37" s="590"/>
      <c r="G37" s="591"/>
      <c r="H37" s="591"/>
      <c r="I37" s="592"/>
      <c r="J37" s="67"/>
      <c r="K37" s="75"/>
      <c r="L37" s="564" t="s">
        <v>212</v>
      </c>
      <c r="M37" s="565"/>
      <c r="N37" s="565"/>
      <c r="O37" s="565"/>
      <c r="P37" s="565"/>
      <c r="Q37" s="565"/>
      <c r="R37" s="565"/>
      <c r="S37" s="565"/>
      <c r="T37" s="566"/>
    </row>
    <row r="38" spans="1:31" ht="18.8" customHeight="1" x14ac:dyDescent="0.25">
      <c r="A38" s="68"/>
      <c r="B38" s="588"/>
      <c r="C38" s="589"/>
      <c r="D38" s="589"/>
      <c r="E38" s="589"/>
      <c r="F38" s="593"/>
      <c r="G38" s="594"/>
      <c r="H38" s="594"/>
      <c r="I38" s="595"/>
      <c r="J38" s="67"/>
      <c r="K38" s="75"/>
      <c r="L38" s="62"/>
      <c r="T38" s="77"/>
    </row>
    <row r="39" spans="1:31" ht="5.65" customHeight="1" thickBot="1" x14ac:dyDescent="0.3">
      <c r="A39" s="70"/>
      <c r="B39" s="71"/>
      <c r="C39" s="71"/>
      <c r="D39" s="71"/>
      <c r="E39" s="71"/>
      <c r="F39" s="71"/>
      <c r="G39" s="71"/>
      <c r="H39" s="71"/>
      <c r="I39" s="71"/>
      <c r="J39" s="72"/>
      <c r="K39" s="85"/>
      <c r="L39" s="71"/>
      <c r="M39" s="162"/>
      <c r="N39" s="162"/>
      <c r="O39" s="162"/>
      <c r="P39" s="162"/>
      <c r="Q39" s="162"/>
      <c r="R39" s="162"/>
      <c r="S39" s="162"/>
      <c r="T39" s="163"/>
    </row>
    <row r="40" spans="1:31" ht="13.3" customHeight="1" x14ac:dyDescent="0.25">
      <c r="A40" s="478" t="s">
        <v>296</v>
      </c>
      <c r="B40" s="479"/>
      <c r="C40" s="479"/>
      <c r="D40" s="479"/>
      <c r="E40" s="479"/>
      <c r="F40" s="479"/>
      <c r="G40" s="479"/>
      <c r="H40" s="479"/>
      <c r="I40" s="479"/>
      <c r="J40" s="480"/>
      <c r="K40" s="478" t="s">
        <v>292</v>
      </c>
      <c r="L40" s="479"/>
      <c r="M40" s="479"/>
      <c r="N40" s="479"/>
      <c r="O40" s="479"/>
      <c r="P40" s="479"/>
      <c r="Q40" s="479"/>
      <c r="R40" s="479"/>
      <c r="S40" s="479"/>
      <c r="T40" s="480"/>
    </row>
    <row r="41" spans="1:31" ht="13.3" customHeight="1" x14ac:dyDescent="0.2">
      <c r="A41" s="75"/>
      <c r="B41" s="564" t="s">
        <v>295</v>
      </c>
      <c r="C41" s="565"/>
      <c r="D41" s="565"/>
      <c r="E41" s="565"/>
      <c r="F41" s="565"/>
      <c r="G41" s="565"/>
      <c r="H41" s="565"/>
      <c r="I41" s="565"/>
      <c r="J41" s="566"/>
      <c r="K41" s="354"/>
      <c r="L41" s="596" t="s">
        <v>98</v>
      </c>
      <c r="M41" s="596"/>
      <c r="N41" s="596"/>
      <c r="O41" s="596"/>
      <c r="P41" s="596"/>
      <c r="Q41" s="596"/>
      <c r="R41" s="596"/>
      <c r="S41" s="596"/>
      <c r="T41" s="355"/>
    </row>
    <row r="42" spans="1:31" ht="19.350000000000001" customHeight="1" x14ac:dyDescent="0.25">
      <c r="A42" s="75"/>
      <c r="B42" s="557"/>
      <c r="C42" s="557"/>
      <c r="D42" s="557"/>
      <c r="E42" s="557"/>
      <c r="F42" s="557"/>
      <c r="G42" s="557"/>
      <c r="H42" s="557"/>
      <c r="I42" s="557"/>
      <c r="J42" s="558"/>
      <c r="K42" s="68"/>
      <c r="L42" s="469"/>
      <c r="M42" s="470"/>
      <c r="N42" s="470"/>
      <c r="O42" s="470"/>
      <c r="P42" s="470"/>
      <c r="Q42" s="470"/>
      <c r="R42" s="470"/>
      <c r="S42" s="470"/>
      <c r="T42" s="471"/>
    </row>
    <row r="43" spans="1:31" s="357" customFormat="1" ht="13.6" customHeight="1" x14ac:dyDescent="0.25">
      <c r="A43" s="365"/>
      <c r="B43" s="574" t="s">
        <v>297</v>
      </c>
      <c r="C43" s="574"/>
      <c r="D43" s="574"/>
      <c r="E43" s="574"/>
      <c r="F43" s="574"/>
      <c r="G43" s="574"/>
      <c r="H43" s="574"/>
      <c r="I43" s="574"/>
      <c r="J43" s="356"/>
      <c r="K43" s="68"/>
      <c r="L43" s="472"/>
      <c r="M43" s="473"/>
      <c r="N43" s="473"/>
      <c r="O43" s="473"/>
      <c r="P43" s="473"/>
      <c r="Q43" s="473"/>
      <c r="R43" s="473"/>
      <c r="S43" s="473"/>
      <c r="T43" s="474"/>
    </row>
    <row r="44" spans="1:31" s="363" customFormat="1" ht="13.6" customHeight="1" x14ac:dyDescent="0.25">
      <c r="A44" s="365"/>
      <c r="B44" s="575"/>
      <c r="C44" s="575"/>
      <c r="D44" s="575"/>
      <c r="E44" s="575"/>
      <c r="F44" s="575"/>
      <c r="G44" s="575"/>
      <c r="H44" s="575"/>
      <c r="I44" s="575"/>
      <c r="J44" s="364"/>
      <c r="K44" s="68"/>
      <c r="L44" s="472"/>
      <c r="M44" s="473"/>
      <c r="N44" s="473"/>
      <c r="O44" s="473"/>
      <c r="P44" s="473"/>
      <c r="Q44" s="473"/>
      <c r="R44" s="473"/>
      <c r="S44" s="473"/>
      <c r="T44" s="474"/>
    </row>
    <row r="45" spans="1:31" ht="19.350000000000001" customHeight="1" x14ac:dyDescent="0.25">
      <c r="A45" s="365"/>
      <c r="B45" s="583"/>
      <c r="C45" s="584"/>
      <c r="D45" s="584"/>
      <c r="E45" s="584"/>
      <c r="F45" s="584"/>
      <c r="G45" s="584"/>
      <c r="H45" s="584"/>
      <c r="I45" s="585"/>
      <c r="J45" s="366"/>
      <c r="K45" s="68"/>
      <c r="L45" s="475"/>
      <c r="M45" s="476"/>
      <c r="N45" s="476"/>
      <c r="O45" s="476"/>
      <c r="P45" s="476"/>
      <c r="Q45" s="476"/>
      <c r="R45" s="476"/>
      <c r="S45" s="476"/>
      <c r="T45" s="477"/>
    </row>
    <row r="46" spans="1:31" s="357" customFormat="1" ht="5.4" customHeight="1" thickBot="1" x14ac:dyDescent="0.3">
      <c r="A46" s="365"/>
      <c r="B46" s="367"/>
      <c r="C46" s="368"/>
      <c r="D46" s="368"/>
      <c r="E46" s="368"/>
      <c r="F46" s="368"/>
      <c r="G46" s="368"/>
      <c r="H46" s="368"/>
      <c r="I46" s="368"/>
      <c r="J46" s="366"/>
      <c r="K46" s="70"/>
      <c r="L46" s="71"/>
      <c r="M46" s="162"/>
      <c r="N46" s="162"/>
      <c r="O46" s="162"/>
      <c r="P46" s="162"/>
      <c r="Q46" s="162"/>
      <c r="R46" s="162"/>
      <c r="S46" s="162"/>
      <c r="T46" s="163"/>
    </row>
    <row r="47" spans="1:31" ht="13.6" customHeight="1" x14ac:dyDescent="0.25">
      <c r="A47" s="372"/>
      <c r="B47" s="576" t="s">
        <v>293</v>
      </c>
      <c r="C47" s="576"/>
      <c r="D47" s="576"/>
      <c r="E47" s="576"/>
      <c r="F47" s="576"/>
      <c r="G47" s="576"/>
      <c r="H47" s="576"/>
      <c r="I47" s="576"/>
      <c r="J47" s="577"/>
      <c r="K47" s="377"/>
      <c r="L47" s="578" t="s">
        <v>294</v>
      </c>
      <c r="M47" s="578"/>
      <c r="N47" s="578"/>
      <c r="O47" s="578"/>
      <c r="P47" s="578"/>
      <c r="Q47" s="578"/>
      <c r="R47" s="578"/>
      <c r="S47" s="578"/>
      <c r="T47" s="579"/>
      <c r="V47" s="378"/>
      <c r="W47" s="378"/>
      <c r="X47" s="378"/>
      <c r="Y47" s="378"/>
      <c r="Z47" s="378"/>
      <c r="AA47" s="378"/>
      <c r="AB47" s="378"/>
      <c r="AC47" s="378"/>
    </row>
    <row r="48" spans="1:31" x14ac:dyDescent="0.25">
      <c r="A48" s="75"/>
      <c r="B48" s="570" t="s">
        <v>99</v>
      </c>
      <c r="C48" s="570"/>
      <c r="D48" s="570"/>
      <c r="E48" s="570"/>
      <c r="F48" s="570"/>
      <c r="G48" s="570"/>
      <c r="H48" s="570"/>
      <c r="I48" s="570"/>
      <c r="J48" s="371"/>
      <c r="K48" s="68"/>
      <c r="L48" s="580"/>
      <c r="M48" s="580"/>
      <c r="N48" s="580"/>
      <c r="O48" s="580"/>
      <c r="P48" s="580"/>
      <c r="Q48" s="580"/>
      <c r="R48" s="580"/>
      <c r="S48" s="580"/>
      <c r="T48" s="581"/>
      <c r="V48" s="378"/>
      <c r="W48" s="378"/>
      <c r="X48" s="378"/>
      <c r="Y48" s="378"/>
      <c r="Z48" s="378"/>
      <c r="AA48" s="378"/>
      <c r="AB48" s="378"/>
      <c r="AC48" s="378"/>
      <c r="AD48" s="374"/>
      <c r="AE48" s="374"/>
    </row>
    <row r="49" spans="1:31" ht="12.9" customHeight="1" x14ac:dyDescent="0.25">
      <c r="A49" s="68"/>
      <c r="B49" s="78"/>
      <c r="C49" s="556"/>
      <c r="D49" s="514"/>
      <c r="E49" s="514"/>
      <c r="F49" s="514"/>
      <c r="G49" s="514"/>
      <c r="H49" s="514"/>
      <c r="I49" s="515"/>
      <c r="J49" s="67"/>
      <c r="K49" s="68"/>
      <c r="L49" s="78"/>
      <c r="M49" s="556"/>
      <c r="N49" s="514"/>
      <c r="O49" s="514"/>
      <c r="P49" s="514"/>
      <c r="Q49" s="514"/>
      <c r="R49" s="514"/>
      <c r="S49" s="514"/>
      <c r="T49" s="517"/>
      <c r="V49" s="378"/>
      <c r="W49" s="378"/>
      <c r="X49" s="378"/>
      <c r="Y49" s="378"/>
      <c r="Z49" s="378"/>
      <c r="AA49" s="378"/>
      <c r="AB49" s="378"/>
      <c r="AC49" s="378"/>
      <c r="AD49" s="376"/>
      <c r="AE49" s="376"/>
    </row>
    <row r="50" spans="1:31" ht="12.9" customHeight="1" x14ac:dyDescent="0.25">
      <c r="A50" s="68"/>
      <c r="B50" s="78"/>
      <c r="C50" s="556"/>
      <c r="D50" s="514"/>
      <c r="E50" s="514"/>
      <c r="F50" s="514"/>
      <c r="G50" s="514"/>
      <c r="H50" s="514"/>
      <c r="I50" s="515"/>
      <c r="J50" s="67"/>
      <c r="K50" s="68"/>
      <c r="L50" s="78"/>
      <c r="M50" s="556"/>
      <c r="N50" s="514"/>
      <c r="O50" s="514"/>
      <c r="P50" s="514"/>
      <c r="Q50" s="514"/>
      <c r="R50" s="514"/>
      <c r="S50" s="514"/>
      <c r="T50" s="517"/>
      <c r="V50" s="378"/>
      <c r="W50" s="378"/>
      <c r="X50" s="378"/>
      <c r="Y50" s="378"/>
      <c r="Z50" s="378"/>
      <c r="AA50" s="378"/>
      <c r="AB50" s="378"/>
      <c r="AC50" s="378"/>
      <c r="AD50" s="370"/>
      <c r="AE50" s="375"/>
    </row>
    <row r="51" spans="1:31" x14ac:dyDescent="0.25">
      <c r="A51" s="68"/>
      <c r="B51" s="78"/>
      <c r="C51" s="571"/>
      <c r="D51" s="571"/>
      <c r="E51" s="571"/>
      <c r="F51" s="571"/>
      <c r="G51" s="571"/>
      <c r="H51" s="571"/>
      <c r="I51" s="582"/>
      <c r="J51" s="358"/>
      <c r="K51" s="68"/>
      <c r="L51" s="359"/>
      <c r="M51" s="571"/>
      <c r="N51" s="572"/>
      <c r="O51" s="572"/>
      <c r="P51" s="572"/>
      <c r="Q51" s="572"/>
      <c r="R51" s="572"/>
      <c r="S51" s="572"/>
      <c r="T51" s="573"/>
      <c r="V51" s="374"/>
      <c r="W51" s="374"/>
      <c r="X51" s="374"/>
      <c r="Y51" s="374"/>
      <c r="Z51" s="374"/>
      <c r="AA51" s="374"/>
      <c r="AB51" s="374"/>
      <c r="AC51" s="374"/>
      <c r="AD51" s="374"/>
      <c r="AE51" s="374"/>
    </row>
    <row r="52" spans="1:31" x14ac:dyDescent="0.25">
      <c r="A52" s="373"/>
      <c r="B52" s="78"/>
      <c r="C52" s="556"/>
      <c r="D52" s="514"/>
      <c r="E52" s="514"/>
      <c r="F52" s="514"/>
      <c r="G52" s="514"/>
      <c r="H52" s="514"/>
      <c r="I52" s="515"/>
      <c r="J52" s="95"/>
      <c r="K52" s="68"/>
      <c r="L52" s="78"/>
      <c r="M52" s="556"/>
      <c r="N52" s="514"/>
      <c r="O52" s="514"/>
      <c r="P52" s="514"/>
      <c r="Q52" s="514"/>
      <c r="R52" s="514"/>
      <c r="S52" s="514"/>
      <c r="T52" s="517"/>
    </row>
    <row r="53" spans="1:31" ht="13.3" customHeight="1" x14ac:dyDescent="0.25">
      <c r="A53" s="354"/>
      <c r="B53" s="78"/>
      <c r="C53" s="556"/>
      <c r="D53" s="514"/>
      <c r="E53" s="514"/>
      <c r="F53" s="514"/>
      <c r="G53" s="514"/>
      <c r="H53" s="514"/>
      <c r="I53" s="515"/>
      <c r="J53" s="355"/>
      <c r="K53" s="68"/>
      <c r="L53" s="78"/>
      <c r="M53" s="556"/>
      <c r="N53" s="514"/>
      <c r="O53" s="514"/>
      <c r="P53" s="514"/>
      <c r="Q53" s="514"/>
      <c r="R53" s="514"/>
      <c r="S53" s="514"/>
      <c r="T53" s="517"/>
    </row>
    <row r="54" spans="1:31" x14ac:dyDescent="0.25">
      <c r="A54" s="68"/>
      <c r="B54" s="78"/>
      <c r="C54" s="556"/>
      <c r="D54" s="514"/>
      <c r="E54" s="514"/>
      <c r="F54" s="514"/>
      <c r="G54" s="514"/>
      <c r="H54" s="514"/>
      <c r="I54" s="515"/>
      <c r="J54" s="360"/>
      <c r="K54" s="68"/>
      <c r="L54" s="78"/>
      <c r="M54" s="556"/>
      <c r="N54" s="514"/>
      <c r="O54" s="514"/>
      <c r="P54" s="514"/>
      <c r="Q54" s="514"/>
      <c r="R54" s="514"/>
      <c r="S54" s="514"/>
      <c r="T54" s="517"/>
    </row>
    <row r="55" spans="1:31" s="80" customFormat="1" ht="4.8499999999999996" customHeight="1" thickBot="1" x14ac:dyDescent="0.3">
      <c r="A55" s="70"/>
      <c r="B55" s="369"/>
      <c r="C55" s="369"/>
      <c r="D55" s="369"/>
      <c r="E55" s="369"/>
      <c r="F55" s="369"/>
      <c r="G55" s="369"/>
      <c r="H55" s="369"/>
      <c r="I55" s="369"/>
      <c r="J55" s="79"/>
      <c r="K55" s="70"/>
      <c r="L55" s="71"/>
      <c r="M55" s="71"/>
      <c r="N55" s="71"/>
      <c r="O55" s="71"/>
      <c r="P55" s="71"/>
      <c r="Q55" s="71"/>
      <c r="R55" s="71"/>
      <c r="S55" s="71"/>
      <c r="T55" s="72"/>
    </row>
    <row r="56" spans="1:31" s="80" customFormat="1" ht="14.65" customHeight="1" x14ac:dyDescent="0.25">
      <c r="A56" s="547" t="s">
        <v>240</v>
      </c>
      <c r="B56" s="548"/>
      <c r="C56" s="548"/>
      <c r="D56" s="548"/>
      <c r="E56" s="548"/>
      <c r="F56" s="548"/>
      <c r="G56" s="548"/>
      <c r="H56" s="548"/>
      <c r="I56" s="548"/>
      <c r="J56" s="548"/>
      <c r="K56" s="548"/>
      <c r="L56" s="548"/>
      <c r="M56" s="548"/>
      <c r="N56" s="548"/>
      <c r="O56" s="548"/>
      <c r="P56" s="548"/>
      <c r="Q56" s="548"/>
      <c r="R56" s="548"/>
      <c r="S56" s="548"/>
      <c r="T56" s="549"/>
    </row>
    <row r="57" spans="1:31" s="80" customFormat="1" ht="14.65" customHeight="1" x14ac:dyDescent="0.25">
      <c r="A57" s="550"/>
      <c r="B57" s="551"/>
      <c r="C57" s="551"/>
      <c r="D57" s="551"/>
      <c r="E57" s="551"/>
      <c r="F57" s="551"/>
      <c r="G57" s="551"/>
      <c r="H57" s="551"/>
      <c r="I57" s="551"/>
      <c r="J57" s="551"/>
      <c r="K57" s="551"/>
      <c r="L57" s="551"/>
      <c r="M57" s="551"/>
      <c r="N57" s="551"/>
      <c r="O57" s="551"/>
      <c r="P57" s="551"/>
      <c r="Q57" s="551"/>
      <c r="R57" s="551"/>
      <c r="S57" s="551"/>
      <c r="T57" s="552"/>
    </row>
    <row r="58" spans="1:31" x14ac:dyDescent="0.25">
      <c r="A58" s="553" t="s">
        <v>81</v>
      </c>
      <c r="B58" s="554"/>
      <c r="C58" s="554"/>
      <c r="D58" s="554"/>
      <c r="E58" s="554"/>
      <c r="F58" s="554"/>
      <c r="G58" s="554"/>
      <c r="H58" s="554"/>
      <c r="I58" s="554"/>
      <c r="J58" s="554"/>
      <c r="K58" s="554"/>
      <c r="L58" s="554"/>
      <c r="M58" s="554"/>
      <c r="N58" s="554"/>
      <c r="O58" s="554"/>
      <c r="P58" s="554"/>
      <c r="Q58" s="554"/>
      <c r="R58" s="554"/>
      <c r="S58" s="554"/>
      <c r="T58" s="555"/>
    </row>
    <row r="59" spans="1:31" ht="3.65" customHeight="1" x14ac:dyDescent="0.25">
      <c r="A59" s="75"/>
      <c r="B59" s="62"/>
      <c r="C59" s="62"/>
      <c r="D59" s="62"/>
      <c r="E59" s="62"/>
      <c r="F59" s="62"/>
      <c r="G59" s="62"/>
      <c r="T59" s="67"/>
    </row>
    <row r="60" spans="1:31" x14ac:dyDescent="0.25">
      <c r="A60" s="540" t="s">
        <v>82</v>
      </c>
      <c r="B60" s="541"/>
      <c r="C60" s="542"/>
      <c r="D60" s="543"/>
      <c r="E60" s="544"/>
      <c r="F60" s="544"/>
      <c r="G60" s="544"/>
      <c r="H60" s="544"/>
      <c r="I60" s="544"/>
      <c r="J60" s="545" t="s">
        <v>83</v>
      </c>
      <c r="K60" s="541"/>
      <c r="L60" s="541"/>
      <c r="M60" s="541"/>
      <c r="N60" s="542"/>
      <c r="O60" s="543"/>
      <c r="P60" s="544"/>
      <c r="Q60" s="544"/>
      <c r="R60" s="544"/>
      <c r="S60" s="544"/>
      <c r="T60" s="546"/>
    </row>
    <row r="61" spans="1:31" ht="6.75" customHeight="1" x14ac:dyDescent="0.25">
      <c r="A61" s="68"/>
      <c r="T61" s="67"/>
    </row>
    <row r="62" spans="1:31" x14ac:dyDescent="0.25">
      <c r="A62" s="540" t="s">
        <v>84</v>
      </c>
      <c r="B62" s="541"/>
      <c r="C62" s="542"/>
      <c r="D62" s="513"/>
      <c r="E62" s="514"/>
      <c r="F62" s="514"/>
      <c r="G62" s="514"/>
      <c r="H62" s="514"/>
      <c r="I62" s="514"/>
      <c r="J62" s="514"/>
      <c r="K62" s="514"/>
      <c r="L62" s="514"/>
      <c r="M62" s="514"/>
      <c r="N62" s="514"/>
      <c r="O62" s="514"/>
      <c r="P62" s="514"/>
      <c r="Q62" s="514"/>
      <c r="R62" s="514"/>
      <c r="S62" s="514"/>
      <c r="T62" s="517"/>
    </row>
    <row r="63" spans="1:31" ht="10.35" customHeight="1" x14ac:dyDescent="0.25">
      <c r="A63" s="68"/>
      <c r="P63" s="81"/>
      <c r="Q63" s="81"/>
      <c r="R63" s="81"/>
      <c r="S63" s="81"/>
      <c r="T63" s="82"/>
    </row>
    <row r="64" spans="1:31" ht="13.3" customHeight="1" x14ac:dyDescent="0.25">
      <c r="A64" s="68"/>
      <c r="B64" s="559"/>
      <c r="C64" s="560"/>
      <c r="D64" s="560"/>
      <c r="E64" s="560"/>
      <c r="F64" s="560"/>
      <c r="G64" s="560"/>
      <c r="H64" s="560"/>
      <c r="I64" s="560"/>
      <c r="J64" s="560"/>
      <c r="K64" s="560"/>
      <c r="L64" s="560"/>
      <c r="M64" s="560"/>
      <c r="N64" s="560"/>
      <c r="O64" s="560"/>
      <c r="P64" s="83"/>
      <c r="Q64" s="568"/>
      <c r="R64" s="569"/>
      <c r="S64" s="569"/>
      <c r="T64" s="84"/>
    </row>
    <row r="65" spans="1:20" ht="13.85" customHeight="1" thickBot="1" x14ac:dyDescent="0.3">
      <c r="A65" s="70"/>
      <c r="B65" s="535" t="s">
        <v>85</v>
      </c>
      <c r="C65" s="535"/>
      <c r="D65" s="535"/>
      <c r="E65" s="535"/>
      <c r="F65" s="535"/>
      <c r="G65" s="535"/>
      <c r="H65" s="535"/>
      <c r="I65" s="535"/>
      <c r="J65" s="535"/>
      <c r="K65" s="535"/>
      <c r="L65" s="535"/>
      <c r="M65" s="535"/>
      <c r="N65" s="535"/>
      <c r="O65" s="535"/>
      <c r="P65" s="71"/>
      <c r="Q65" s="536" t="s">
        <v>86</v>
      </c>
      <c r="R65" s="536"/>
      <c r="S65" s="536"/>
      <c r="T65" s="279"/>
    </row>
  </sheetData>
  <sheetProtection algorithmName="SHA-512" hashValue="OAcC9wzROrZA+iX6vDt27acOQqX57z0F9dvHYgia+iBd3EFG00ZuLjVYX1ZEVcDvITWqNrYjkX80z5E9loiV4Q==" saltValue="1KGaVFj530uJ4lyzgU3XRg==" spinCount="100000" sheet="1" formatCells="0" formatColumns="0" formatRows="0" insertHyperlinks="0" selectLockedCells="1"/>
  <mergeCells count="116">
    <mergeCell ref="D33:I33"/>
    <mergeCell ref="L33:S33"/>
    <mergeCell ref="Q64:S64"/>
    <mergeCell ref="M53:T53"/>
    <mergeCell ref="C54:I54"/>
    <mergeCell ref="M54:T54"/>
    <mergeCell ref="B48:I48"/>
    <mergeCell ref="M49:T49"/>
    <mergeCell ref="M50:T50"/>
    <mergeCell ref="M51:T51"/>
    <mergeCell ref="B41:J41"/>
    <mergeCell ref="B43:I44"/>
    <mergeCell ref="B47:J47"/>
    <mergeCell ref="C49:I49"/>
    <mergeCell ref="C50:I50"/>
    <mergeCell ref="L47:T48"/>
    <mergeCell ref="C52:I52"/>
    <mergeCell ref="C53:I53"/>
    <mergeCell ref="C51:I51"/>
    <mergeCell ref="B45:I45"/>
    <mergeCell ref="B37:E38"/>
    <mergeCell ref="F37:I38"/>
    <mergeCell ref="K40:T40"/>
    <mergeCell ref="L41:S41"/>
    <mergeCell ref="B65:O65"/>
    <mergeCell ref="Q65:S65"/>
    <mergeCell ref="A28:I28"/>
    <mergeCell ref="L29:S29"/>
    <mergeCell ref="A31:C31"/>
    <mergeCell ref="D31:I31"/>
    <mergeCell ref="A60:C60"/>
    <mergeCell ref="D60:I60"/>
    <mergeCell ref="J60:N60"/>
    <mergeCell ref="O60:T60"/>
    <mergeCell ref="A62:C62"/>
    <mergeCell ref="D62:T62"/>
    <mergeCell ref="A56:T57"/>
    <mergeCell ref="A58:T58"/>
    <mergeCell ref="M52:T52"/>
    <mergeCell ref="B42:J42"/>
    <mergeCell ref="A36:J36"/>
    <mergeCell ref="B64:O64"/>
    <mergeCell ref="L30:S30"/>
    <mergeCell ref="K36:T36"/>
    <mergeCell ref="L37:T37"/>
    <mergeCell ref="D32:I32"/>
    <mergeCell ref="L32:S32"/>
    <mergeCell ref="A33:C33"/>
    <mergeCell ref="A32:C32"/>
    <mergeCell ref="A26:D26"/>
    <mergeCell ref="E26:I26"/>
    <mergeCell ref="K26:O26"/>
    <mergeCell ref="P26:T26"/>
    <mergeCell ref="A27:D27"/>
    <mergeCell ref="E27:I27"/>
    <mergeCell ref="K27:O27"/>
    <mergeCell ref="P27:T27"/>
    <mergeCell ref="A29:D29"/>
    <mergeCell ref="E29:I29"/>
    <mergeCell ref="A24:D24"/>
    <mergeCell ref="E24:I24"/>
    <mergeCell ref="K24:O24"/>
    <mergeCell ref="P24:T24"/>
    <mergeCell ref="A25:D25"/>
    <mergeCell ref="E25:I25"/>
    <mergeCell ref="K25:O25"/>
    <mergeCell ref="P25:T25"/>
    <mergeCell ref="A22:J22"/>
    <mergeCell ref="K22:T22"/>
    <mergeCell ref="A23:D23"/>
    <mergeCell ref="E23:I23"/>
    <mergeCell ref="K23:O23"/>
    <mergeCell ref="P23:T23"/>
    <mergeCell ref="O13:P13"/>
    <mergeCell ref="A13:D13"/>
    <mergeCell ref="E13:F13"/>
    <mergeCell ref="A20:C20"/>
    <mergeCell ref="D20:I20"/>
    <mergeCell ref="K20:N20"/>
    <mergeCell ref="O20:T20"/>
    <mergeCell ref="K21:M21"/>
    <mergeCell ref="O21:T21"/>
    <mergeCell ref="A18:C18"/>
    <mergeCell ref="D18:I18"/>
    <mergeCell ref="K18:N18"/>
    <mergeCell ref="O18:T18"/>
    <mergeCell ref="A19:C19"/>
    <mergeCell ref="D19:I19"/>
    <mergeCell ref="K19:N19"/>
    <mergeCell ref="O19:T19"/>
    <mergeCell ref="A21:C21"/>
    <mergeCell ref="D21:I21"/>
    <mergeCell ref="L42:T45"/>
    <mergeCell ref="A40:J40"/>
    <mergeCell ref="A6:T7"/>
    <mergeCell ref="A8:T8"/>
    <mergeCell ref="A10:F10"/>
    <mergeCell ref="H10:N11"/>
    <mergeCell ref="O10:T10"/>
    <mergeCell ref="C12:F12"/>
    <mergeCell ref="A1:T1"/>
    <mergeCell ref="A3:C4"/>
    <mergeCell ref="E4:F4"/>
    <mergeCell ref="M4:O4"/>
    <mergeCell ref="A5:D5"/>
    <mergeCell ref="F5:H5"/>
    <mergeCell ref="I5:L5"/>
    <mergeCell ref="C11:F11"/>
    <mergeCell ref="A15:T15"/>
    <mergeCell ref="A16:J16"/>
    <mergeCell ref="K16:T16"/>
    <mergeCell ref="A17:C17"/>
    <mergeCell ref="D17:I17"/>
    <mergeCell ref="K17:M17"/>
    <mergeCell ref="O17:T17"/>
    <mergeCell ref="I12:M13"/>
  </mergeCells>
  <dataValidations count="1">
    <dataValidation type="textLength" operator="equal" allowBlank="1" showInputMessage="1" showErrorMessage="1" error="All DUNS Numbers are 9 digits. Please try again." prompt="All DUNS Numbers are 9 digits" sqref="L33:S33" xr:uid="{00000000-0002-0000-0000-000000000000}">
      <formula1>9</formula1>
    </dataValidation>
  </dataValidations>
  <printOptions horizontalCentered="1" verticalCentered="1"/>
  <pageMargins left="0.28000000000000003" right="0.27" top="0.5" bottom="0.5" header="0.48" footer="0.46"/>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For-Profit">
                <anchor moveWithCells="1">
                  <from>
                    <xdr:col>14</xdr:col>
                    <xdr:colOff>307075</xdr:colOff>
                    <xdr:row>10</xdr:row>
                    <xdr:rowOff>163773</xdr:rowOff>
                  </from>
                  <to>
                    <xdr:col>15</xdr:col>
                    <xdr:colOff>197893</xdr:colOff>
                    <xdr:row>12</xdr:row>
                    <xdr:rowOff>6824</xdr:rowOff>
                  </to>
                </anchor>
              </controlPr>
            </control>
          </mc:Choice>
        </mc:AlternateContent>
        <mc:AlternateContent xmlns:mc="http://schemas.openxmlformats.org/markup-compatibility/2006">
          <mc:Choice Requires="x14">
            <control shapeId="4098" r:id="rId5" name="Check Box 2">
              <controlPr defaultSize="0" autoFill="0" autoLine="0" autoPict="0" altText="Non-Profit">
                <anchor moveWithCells="1">
                  <from>
                    <xdr:col>16</xdr:col>
                    <xdr:colOff>334370</xdr:colOff>
                    <xdr:row>10</xdr:row>
                    <xdr:rowOff>150125</xdr:rowOff>
                  </from>
                  <to>
                    <xdr:col>16</xdr:col>
                    <xdr:colOff>689212</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Governmental">
                <anchor moveWithCells="1">
                  <from>
                    <xdr:col>18</xdr:col>
                    <xdr:colOff>6824</xdr:colOff>
                    <xdr:row>10</xdr:row>
                    <xdr:rowOff>163773</xdr:rowOff>
                  </from>
                  <to>
                    <xdr:col>19</xdr:col>
                    <xdr:colOff>95534</xdr:colOff>
                    <xdr:row>12</xdr:row>
                    <xdr:rowOff>6824</xdr:rowOff>
                  </to>
                </anchor>
              </controlPr>
            </control>
          </mc:Choice>
        </mc:AlternateContent>
        <mc:AlternateContent xmlns:mc="http://schemas.openxmlformats.org/markup-compatibility/2006">
          <mc:Choice Requires="x14">
            <control shapeId="4101" r:id="rId7" name="Drop Down 5">
              <controlPr defaultSize="0" autoLine="0" autoPict="0" altText="Type of Service">
                <anchor moveWithCells="1">
                  <from>
                    <xdr:col>1</xdr:col>
                    <xdr:colOff>6824</xdr:colOff>
                    <xdr:row>40</xdr:row>
                    <xdr:rowOff>163773</xdr:rowOff>
                  </from>
                  <to>
                    <xdr:col>8</xdr:col>
                    <xdr:colOff>887104</xdr:colOff>
                    <xdr:row>42</xdr:row>
                    <xdr:rowOff>13648</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552734</xdr:colOff>
                    <xdr:row>3</xdr:row>
                    <xdr:rowOff>88710</xdr:rowOff>
                  </from>
                  <to>
                    <xdr:col>8</xdr:col>
                    <xdr:colOff>866633</xdr:colOff>
                    <xdr:row>5</xdr:row>
                    <xdr:rowOff>6824</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8</xdr:col>
                    <xdr:colOff>552734</xdr:colOff>
                    <xdr:row>0</xdr:row>
                    <xdr:rowOff>150125</xdr:rowOff>
                  </from>
                  <to>
                    <xdr:col>8</xdr:col>
                    <xdr:colOff>893928</xdr:colOff>
                    <xdr:row>3</xdr:row>
                    <xdr:rowOff>6824</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8</xdr:col>
                    <xdr:colOff>552734</xdr:colOff>
                    <xdr:row>2</xdr:row>
                    <xdr:rowOff>102358</xdr:rowOff>
                  </from>
                  <to>
                    <xdr:col>8</xdr:col>
                    <xdr:colOff>893928</xdr:colOff>
                    <xdr:row>3</xdr:row>
                    <xdr:rowOff>150125</xdr:rowOff>
                  </to>
                </anchor>
              </controlPr>
            </control>
          </mc:Choice>
        </mc:AlternateContent>
        <mc:AlternateContent xmlns:mc="http://schemas.openxmlformats.org/markup-compatibility/2006">
          <mc:Choice Requires="x14">
            <control shapeId="4105" r:id="rId11" name="Check Box 9">
              <controlPr defaultSize="0" autoFill="0" autoLine="0" autoPict="0" altText="New Applicant or Type of Service">
                <anchor moveWithCells="1">
                  <from>
                    <xdr:col>0</xdr:col>
                    <xdr:colOff>102358</xdr:colOff>
                    <xdr:row>10</xdr:row>
                    <xdr:rowOff>6824</xdr:rowOff>
                  </from>
                  <to>
                    <xdr:col>2</xdr:col>
                    <xdr:colOff>136478</xdr:colOff>
                    <xdr:row>11</xdr:row>
                    <xdr:rowOff>6824</xdr:rowOff>
                  </to>
                </anchor>
              </controlPr>
            </control>
          </mc:Choice>
        </mc:AlternateContent>
        <mc:AlternateContent xmlns:mc="http://schemas.openxmlformats.org/markup-compatibility/2006">
          <mc:Choice Requires="x14">
            <control shapeId="4110" r:id="rId12" name="Check Box 14">
              <controlPr defaultSize="0" autoFill="0" autoLine="0" autoPict="0" altText="Currently Funded ADSD Subaward">
                <anchor moveWithCells="1">
                  <from>
                    <xdr:col>0</xdr:col>
                    <xdr:colOff>102358</xdr:colOff>
                    <xdr:row>10</xdr:row>
                    <xdr:rowOff>184245</xdr:rowOff>
                  </from>
                  <to>
                    <xdr:col>2</xdr:col>
                    <xdr:colOff>136478</xdr:colOff>
                    <xdr:row>12</xdr:row>
                    <xdr:rowOff>20472</xdr:rowOff>
                  </to>
                </anchor>
              </controlPr>
            </control>
          </mc:Choice>
        </mc:AlternateContent>
        <mc:AlternateContent xmlns:mc="http://schemas.openxmlformats.org/markup-compatibility/2006">
          <mc:Choice Requires="x14">
            <control shapeId="4111" r:id="rId13" name="Check Box 15">
              <controlPr defaultSize="0" autoFill="0" autoLine="0" autoPict="0" altText="Check box is address is the same as Subrecipient Address">
                <anchor moveWithCells="1">
                  <from>
                    <xdr:col>1</xdr:col>
                    <xdr:colOff>6824</xdr:colOff>
                    <xdr:row>28</xdr:row>
                    <xdr:rowOff>197893</xdr:rowOff>
                  </from>
                  <to>
                    <xdr:col>2</xdr:col>
                    <xdr:colOff>54591</xdr:colOff>
                    <xdr:row>30</xdr:row>
                    <xdr:rowOff>27296</xdr:rowOff>
                  </to>
                </anchor>
              </controlPr>
            </control>
          </mc:Choice>
        </mc:AlternateContent>
        <mc:AlternateContent xmlns:mc="http://schemas.openxmlformats.org/markup-compatibility/2006">
          <mc:Choice Requires="x14">
            <control shapeId="4116" r:id="rId14" name="Drop Down 20">
              <controlPr defaultSize="0" autoLine="0" autoPict="0" altText="Type of Subaward">
                <anchor moveWithCells="1">
                  <from>
                    <xdr:col>11</xdr:col>
                    <xdr:colOff>6824</xdr:colOff>
                    <xdr:row>36</xdr:row>
                    <xdr:rowOff>238836</xdr:rowOff>
                  </from>
                  <to>
                    <xdr:col>19</xdr:col>
                    <xdr:colOff>238836</xdr:colOff>
                    <xdr:row>38</xdr:row>
                    <xdr:rowOff>13648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1"/>
  <sheetViews>
    <sheetView showGridLines="0" zoomScale="70" zoomScaleNormal="70" zoomScaleSheetLayoutView="67" zoomScalePageLayoutView="70" workbookViewId="0">
      <selection activeCell="B7" sqref="B7:C7"/>
    </sheetView>
  </sheetViews>
  <sheetFormatPr defaultColWidth="9.1796875" defaultRowHeight="15.05" x14ac:dyDescent="0.25"/>
  <cols>
    <col min="1" max="1" width="4.453125" style="179" bestFit="1" customWidth="1"/>
    <col min="2" max="2" width="23.81640625" style="179" customWidth="1"/>
    <col min="3" max="3" width="78.1796875" style="179" customWidth="1"/>
    <col min="4" max="7" width="15.1796875" style="179" customWidth="1"/>
    <col min="8" max="8" width="13.81640625" style="179" hidden="1" customWidth="1"/>
    <col min="9" max="9" width="19.1796875" style="179" customWidth="1"/>
    <col min="10" max="10" width="77.54296875" style="179" bestFit="1" customWidth="1"/>
    <col min="11" max="11" width="12.81640625" style="179" customWidth="1"/>
    <col min="12" max="12" width="15.81640625" style="179" customWidth="1"/>
    <col min="13" max="13" width="18.1796875" style="179" customWidth="1"/>
    <col min="14" max="14" width="13.453125" style="179" bestFit="1" customWidth="1"/>
    <col min="15" max="15" width="15.453125" style="179" customWidth="1"/>
    <col min="16" max="16" width="11.54296875" style="179" customWidth="1"/>
    <col min="17" max="17" width="14.54296875" style="179" bestFit="1" customWidth="1"/>
    <col min="18" max="16384" width="9.1796875" style="179"/>
  </cols>
  <sheetData>
    <row r="1" spans="1:257" ht="30.65" customHeight="1" x14ac:dyDescent="0.25">
      <c r="A1" s="667" t="s">
        <v>58</v>
      </c>
      <c r="B1" s="668"/>
      <c r="C1" s="176" t="str">
        <f>IF('Applicant Information'!D17="","This will copy from the 1st tab (#4 Sponsor/Subrecipient).",'Applicant Information'!D17)</f>
        <v>This will copy from the 1st tab (#4 Sponsor/Subrecipient).</v>
      </c>
      <c r="D1" s="630" t="s">
        <v>197</v>
      </c>
      <c r="E1" s="630"/>
      <c r="F1" s="631" t="str">
        <f>IF('Do not delete - for ADSD use'!A14=1,"This will copy from the 1st tab (#s 6 and 7).",'Do not delete - for ADSD use'!J24)</f>
        <v>This will copy from the 1st tab (#s 6 and 7).</v>
      </c>
      <c r="G1" s="631"/>
      <c r="H1" s="631"/>
      <c r="I1" s="631"/>
      <c r="J1" s="636" t="s">
        <v>230</v>
      </c>
      <c r="K1" s="177"/>
      <c r="L1" s="177"/>
      <c r="M1" s="177"/>
      <c r="N1" s="178"/>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row>
    <row r="2" spans="1:257" ht="60.35" customHeight="1" thickBot="1" x14ac:dyDescent="0.3">
      <c r="A2" s="673" t="s">
        <v>301</v>
      </c>
      <c r="B2" s="673"/>
      <c r="C2" s="673"/>
      <c r="D2" s="673"/>
      <c r="E2" s="673"/>
      <c r="F2" s="673"/>
      <c r="G2" s="673"/>
      <c r="H2" s="673"/>
      <c r="I2" s="673"/>
      <c r="J2" s="636"/>
      <c r="K2" s="177"/>
      <c r="L2" s="177"/>
      <c r="M2" s="177"/>
      <c r="N2" s="178"/>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row>
    <row r="3" spans="1:257" ht="20.95" customHeight="1" x14ac:dyDescent="0.25">
      <c r="A3" s="680" t="s">
        <v>49</v>
      </c>
      <c r="B3" s="681"/>
      <c r="C3" s="681"/>
      <c r="D3" s="180"/>
      <c r="E3" s="180" t="s">
        <v>50</v>
      </c>
      <c r="F3" s="181">
        <f>SUM(H7:H56)</f>
        <v>0</v>
      </c>
      <c r="G3" s="182" t="s">
        <v>51</v>
      </c>
      <c r="H3" s="180"/>
      <c r="I3" s="183">
        <f>SUM(I7:I56)</f>
        <v>0</v>
      </c>
      <c r="J3" s="662" t="s">
        <v>231</v>
      </c>
      <c r="K3" s="661"/>
      <c r="L3" s="661"/>
      <c r="M3" s="184"/>
      <c r="N3" s="178"/>
    </row>
    <row r="4" spans="1:257" s="185" customFormat="1" ht="30.65" customHeight="1" thickBot="1" x14ac:dyDescent="0.3">
      <c r="A4" s="674" t="s">
        <v>88</v>
      </c>
      <c r="B4" s="675"/>
      <c r="C4" s="676"/>
      <c r="D4" s="676"/>
      <c r="E4" s="676"/>
      <c r="F4" s="676"/>
      <c r="G4" s="676"/>
      <c r="H4" s="676"/>
      <c r="I4" s="677"/>
      <c r="J4" s="662"/>
    </row>
    <row r="5" spans="1:257" s="185" customFormat="1" ht="17.899999999999999" customHeight="1" x14ac:dyDescent="0.25">
      <c r="A5" s="186" t="s">
        <v>0</v>
      </c>
      <c r="B5" s="671" t="s">
        <v>60</v>
      </c>
      <c r="C5" s="672"/>
      <c r="D5" s="679" t="s">
        <v>13</v>
      </c>
      <c r="E5" s="679" t="s">
        <v>17</v>
      </c>
      <c r="F5" s="679" t="s">
        <v>14</v>
      </c>
      <c r="G5" s="679" t="s">
        <v>15</v>
      </c>
      <c r="H5" s="679" t="s">
        <v>48</v>
      </c>
      <c r="I5" s="678" t="s">
        <v>16</v>
      </c>
    </row>
    <row r="6" spans="1:257" s="185" customFormat="1" ht="63" customHeight="1" thickBot="1" x14ac:dyDescent="0.3">
      <c r="A6" s="187" t="s">
        <v>47</v>
      </c>
      <c r="B6" s="669" t="s">
        <v>307</v>
      </c>
      <c r="C6" s="670"/>
      <c r="D6" s="679"/>
      <c r="E6" s="679"/>
      <c r="F6" s="679"/>
      <c r="G6" s="679"/>
      <c r="H6" s="688"/>
      <c r="I6" s="678"/>
    </row>
    <row r="7" spans="1:257" x14ac:dyDescent="0.25">
      <c r="A7" s="188" t="s">
        <v>0</v>
      </c>
      <c r="B7" s="651"/>
      <c r="C7" s="652"/>
      <c r="D7" s="642"/>
      <c r="E7" s="640"/>
      <c r="F7" s="634"/>
      <c r="G7" s="632"/>
      <c r="H7" s="644">
        <f>D7*E7*F7/12*G7</f>
        <v>0</v>
      </c>
      <c r="I7" s="658">
        <f>(D7*F7/12*G7)+(D7*E7*F7/12*G7)</f>
        <v>0</v>
      </c>
      <c r="J7" s="185"/>
      <c r="K7" s="189"/>
      <c r="L7" s="189"/>
      <c r="M7" s="189"/>
      <c r="N7" s="189"/>
      <c r="O7" s="190"/>
      <c r="P7" s="191"/>
      <c r="Q7" s="190"/>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row>
    <row r="8" spans="1:257" ht="31.7" customHeight="1" thickBot="1" x14ac:dyDescent="0.3">
      <c r="A8" s="192" t="s">
        <v>47</v>
      </c>
      <c r="B8" s="656"/>
      <c r="C8" s="657"/>
      <c r="D8" s="643"/>
      <c r="E8" s="641"/>
      <c r="F8" s="635"/>
      <c r="G8" s="633"/>
      <c r="H8" s="645"/>
      <c r="I8" s="659"/>
      <c r="J8" s="185"/>
      <c r="K8" s="193"/>
      <c r="L8" s="178"/>
      <c r="M8" s="178"/>
      <c r="N8" s="178"/>
      <c r="O8" s="178"/>
      <c r="P8" s="178"/>
      <c r="Q8" s="190"/>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row>
    <row r="9" spans="1:257" x14ac:dyDescent="0.25">
      <c r="A9" s="188" t="s">
        <v>0</v>
      </c>
      <c r="B9" s="651"/>
      <c r="C9" s="652"/>
      <c r="D9" s="642"/>
      <c r="E9" s="640"/>
      <c r="F9" s="634"/>
      <c r="G9" s="632"/>
      <c r="H9" s="644">
        <f>D9*E9*F9/12*G9</f>
        <v>0</v>
      </c>
      <c r="I9" s="658">
        <f>(D9*F9/12*G9)+(D9*E9*F9/12*G9)</f>
        <v>0</v>
      </c>
      <c r="J9" s="185"/>
      <c r="K9" s="178"/>
      <c r="L9" s="189"/>
      <c r="M9" s="189"/>
      <c r="N9" s="189"/>
      <c r="O9" s="190"/>
      <c r="P9" s="191"/>
      <c r="Q9" s="190"/>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c r="IR9" s="178"/>
      <c r="IS9" s="178"/>
      <c r="IT9" s="178"/>
      <c r="IU9" s="178"/>
      <c r="IV9" s="178"/>
      <c r="IW9" s="178"/>
    </row>
    <row r="10" spans="1:257" ht="31.7" customHeight="1" thickBot="1" x14ac:dyDescent="0.3">
      <c r="A10" s="192" t="s">
        <v>47</v>
      </c>
      <c r="B10" s="656"/>
      <c r="C10" s="657"/>
      <c r="D10" s="643"/>
      <c r="E10" s="641"/>
      <c r="F10" s="635"/>
      <c r="G10" s="633"/>
      <c r="H10" s="645"/>
      <c r="I10" s="659"/>
      <c r="J10" s="185"/>
      <c r="K10" s="193"/>
      <c r="L10" s="178"/>
      <c r="M10" s="178"/>
      <c r="N10" s="178"/>
      <c r="O10" s="178"/>
      <c r="P10" s="178"/>
      <c r="Q10" s="178"/>
      <c r="R10" s="178"/>
      <c r="S10" s="178"/>
      <c r="T10" s="687"/>
      <c r="U10" s="687"/>
      <c r="V10" s="687"/>
      <c r="W10" s="687"/>
      <c r="X10" s="687"/>
      <c r="Y10" s="687"/>
      <c r="Z10" s="687"/>
      <c r="AA10" s="687"/>
      <c r="AB10" s="687"/>
      <c r="AC10" s="687"/>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row>
    <row r="11" spans="1:257" x14ac:dyDescent="0.25">
      <c r="A11" s="188" t="s">
        <v>0</v>
      </c>
      <c r="B11" s="651"/>
      <c r="C11" s="652"/>
      <c r="D11" s="642"/>
      <c r="E11" s="640"/>
      <c r="F11" s="634"/>
      <c r="G11" s="632"/>
      <c r="H11" s="644">
        <f>D11*E11*F11/12*G11</f>
        <v>0</v>
      </c>
      <c r="I11" s="658">
        <f>(D11*F11/12*G11)+(D11*E11*F11/12*G11)</f>
        <v>0</v>
      </c>
      <c r="J11" s="185"/>
      <c r="K11" s="178"/>
      <c r="L11" s="189"/>
      <c r="M11" s="189"/>
      <c r="N11" s="189"/>
      <c r="O11" s="190"/>
      <c r="P11" s="191"/>
      <c r="Q11" s="190"/>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c r="IW11" s="178"/>
    </row>
    <row r="12" spans="1:257" ht="31.7" customHeight="1" thickBot="1" x14ac:dyDescent="0.3">
      <c r="A12" s="195" t="s">
        <v>47</v>
      </c>
      <c r="B12" s="656"/>
      <c r="C12" s="657"/>
      <c r="D12" s="660"/>
      <c r="E12" s="689"/>
      <c r="F12" s="685"/>
      <c r="G12" s="686"/>
      <c r="H12" s="645"/>
      <c r="I12" s="663"/>
      <c r="J12" s="185"/>
      <c r="K12" s="193"/>
      <c r="L12" s="178"/>
      <c r="M12" s="178"/>
      <c r="N12" s="178"/>
      <c r="O12" s="178"/>
      <c r="P12" s="178"/>
      <c r="Q12" s="178"/>
      <c r="R12" s="178"/>
      <c r="S12" s="178"/>
      <c r="T12" s="687"/>
      <c r="U12" s="687"/>
      <c r="V12" s="687"/>
      <c r="W12" s="687"/>
      <c r="X12" s="687"/>
      <c r="Y12" s="687"/>
      <c r="Z12" s="687"/>
      <c r="AA12" s="687"/>
      <c r="AB12" s="687"/>
      <c r="AC12" s="687"/>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c r="IW12" s="178"/>
    </row>
    <row r="13" spans="1:257" x14ac:dyDescent="0.25">
      <c r="A13" s="188" t="s">
        <v>0</v>
      </c>
      <c r="B13" s="651"/>
      <c r="C13" s="652"/>
      <c r="D13" s="642"/>
      <c r="E13" s="640"/>
      <c r="F13" s="634"/>
      <c r="G13" s="632"/>
      <c r="H13" s="644">
        <f>D13*E13*F13/12*G13</f>
        <v>0</v>
      </c>
      <c r="I13" s="658">
        <f>(D13*F13/12*G13)+(D13*E13*F13/12*G13)</f>
        <v>0</v>
      </c>
      <c r="J13" s="185"/>
      <c r="K13" s="178"/>
      <c r="L13" s="189"/>
      <c r="M13" s="189"/>
      <c r="N13" s="189"/>
      <c r="O13" s="190"/>
      <c r="P13" s="191"/>
      <c r="Q13" s="190"/>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c r="IV13" s="178"/>
      <c r="IW13" s="178"/>
    </row>
    <row r="14" spans="1:257" ht="31.7" customHeight="1" thickBot="1" x14ac:dyDescent="0.3">
      <c r="A14" s="192" t="s">
        <v>47</v>
      </c>
      <c r="B14" s="656"/>
      <c r="C14" s="657"/>
      <c r="D14" s="643"/>
      <c r="E14" s="641"/>
      <c r="F14" s="635"/>
      <c r="G14" s="633"/>
      <c r="H14" s="645"/>
      <c r="I14" s="659"/>
      <c r="J14" s="185"/>
      <c r="K14" s="193"/>
      <c r="L14" s="178"/>
      <c r="M14" s="178"/>
      <c r="N14" s="178"/>
      <c r="O14" s="178"/>
      <c r="P14" s="178"/>
      <c r="Q14" s="178"/>
      <c r="R14" s="178"/>
      <c r="S14" s="178"/>
      <c r="T14" s="687"/>
      <c r="U14" s="687"/>
      <c r="V14" s="687"/>
      <c r="W14" s="687"/>
      <c r="X14" s="687"/>
      <c r="Y14" s="687"/>
      <c r="Z14" s="687"/>
      <c r="AA14" s="687"/>
      <c r="AB14" s="687"/>
      <c r="AC14" s="687"/>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c r="IV14" s="178"/>
      <c r="IW14" s="178"/>
    </row>
    <row r="15" spans="1:257" ht="15.75" customHeight="1" x14ac:dyDescent="0.25">
      <c r="A15" s="188" t="s">
        <v>0</v>
      </c>
      <c r="B15" s="651"/>
      <c r="C15" s="652"/>
      <c r="D15" s="642"/>
      <c r="E15" s="640"/>
      <c r="F15" s="634"/>
      <c r="G15" s="632"/>
      <c r="H15" s="644">
        <f>D15*E15*F15/12*G15</f>
        <v>0</v>
      </c>
      <c r="I15" s="658">
        <f>(D15*F15/12*G15)+(D15*E15*F15/12*G15)</f>
        <v>0</v>
      </c>
      <c r="J15" s="185"/>
      <c r="K15" s="178"/>
      <c r="L15" s="189"/>
      <c r="M15" s="189"/>
      <c r="N15" s="189"/>
      <c r="O15" s="190"/>
      <c r="P15" s="191"/>
      <c r="Q15" s="190"/>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row>
    <row r="16" spans="1:257" ht="31.7" customHeight="1" thickBot="1" x14ac:dyDescent="0.3">
      <c r="A16" s="192" t="s">
        <v>47</v>
      </c>
      <c r="B16" s="656"/>
      <c r="C16" s="657"/>
      <c r="D16" s="643"/>
      <c r="E16" s="641"/>
      <c r="F16" s="635"/>
      <c r="G16" s="633"/>
      <c r="H16" s="645"/>
      <c r="I16" s="659"/>
      <c r="J16" s="185"/>
      <c r="K16" s="193"/>
      <c r="L16" s="178"/>
      <c r="M16" s="178"/>
      <c r="N16" s="178"/>
      <c r="O16" s="178"/>
      <c r="P16" s="178"/>
      <c r="Q16" s="178"/>
      <c r="R16" s="178"/>
      <c r="S16" s="178"/>
      <c r="T16" s="687"/>
      <c r="U16" s="687"/>
      <c r="V16" s="687"/>
      <c r="W16" s="687"/>
      <c r="X16" s="687"/>
      <c r="Y16" s="687"/>
      <c r="Z16" s="687"/>
      <c r="AA16" s="687"/>
      <c r="AB16" s="687"/>
      <c r="AC16" s="687"/>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c r="IU16" s="178"/>
      <c r="IV16" s="178"/>
      <c r="IW16" s="178"/>
    </row>
    <row r="17" spans="1:257" x14ac:dyDescent="0.25">
      <c r="A17" s="188" t="s">
        <v>0</v>
      </c>
      <c r="B17" s="651"/>
      <c r="C17" s="652"/>
      <c r="D17" s="642"/>
      <c r="E17" s="640"/>
      <c r="F17" s="634"/>
      <c r="G17" s="632"/>
      <c r="H17" s="644">
        <f>D17*E17*F17/12*G17</f>
        <v>0</v>
      </c>
      <c r="I17" s="658">
        <f>(D17*F17/12*G17)+(D17*E17*F17/12*G17)</f>
        <v>0</v>
      </c>
      <c r="J17" s="185"/>
      <c r="K17" s="178"/>
      <c r="L17" s="189"/>
      <c r="M17" s="189"/>
      <c r="N17" s="189"/>
      <c r="O17" s="190"/>
      <c r="P17" s="191"/>
      <c r="Q17" s="190"/>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c r="IR17" s="178"/>
      <c r="IS17" s="178"/>
      <c r="IT17" s="178"/>
      <c r="IU17" s="178"/>
      <c r="IV17" s="178"/>
      <c r="IW17" s="178"/>
    </row>
    <row r="18" spans="1:257" ht="31.3" customHeight="1" thickBot="1" x14ac:dyDescent="0.3">
      <c r="A18" s="192" t="s">
        <v>47</v>
      </c>
      <c r="B18" s="656"/>
      <c r="C18" s="657"/>
      <c r="D18" s="643"/>
      <c r="E18" s="641"/>
      <c r="F18" s="635"/>
      <c r="G18" s="633"/>
      <c r="H18" s="645"/>
      <c r="I18" s="659"/>
      <c r="J18" s="185"/>
      <c r="K18" s="193"/>
      <c r="L18" s="178"/>
      <c r="M18" s="178"/>
      <c r="N18" s="178"/>
      <c r="O18" s="178"/>
      <c r="P18" s="178"/>
      <c r="Q18" s="178"/>
      <c r="R18" s="178"/>
      <c r="S18" s="178"/>
      <c r="T18" s="687"/>
      <c r="U18" s="687"/>
      <c r="V18" s="687"/>
      <c r="W18" s="687"/>
      <c r="X18" s="687"/>
      <c r="Y18" s="687"/>
      <c r="Z18" s="687"/>
      <c r="AA18" s="687"/>
      <c r="AB18" s="687"/>
      <c r="AC18" s="687"/>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c r="IU18" s="178"/>
      <c r="IV18" s="178"/>
      <c r="IW18" s="178"/>
    </row>
    <row r="19" spans="1:257" x14ac:dyDescent="0.25">
      <c r="A19" s="188" t="s">
        <v>0</v>
      </c>
      <c r="B19" s="651"/>
      <c r="C19" s="652"/>
      <c r="D19" s="642"/>
      <c r="E19" s="640"/>
      <c r="F19" s="634"/>
      <c r="G19" s="632"/>
      <c r="H19" s="644">
        <f>D19*E19*F19/12*G19</f>
        <v>0</v>
      </c>
      <c r="I19" s="658">
        <f>(D19*F19/12*G19)+(D19*E19*F19/12*G19)</f>
        <v>0</v>
      </c>
      <c r="J19" s="185"/>
      <c r="K19" s="178"/>
      <c r="L19" s="189"/>
      <c r="M19" s="189"/>
      <c r="N19" s="189"/>
      <c r="O19" s="190"/>
      <c r="P19" s="191"/>
      <c r="Q19" s="190"/>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c r="IU19" s="178"/>
      <c r="IV19" s="178"/>
      <c r="IW19" s="178"/>
    </row>
    <row r="20" spans="1:257" ht="31.7" customHeight="1" thickBot="1" x14ac:dyDescent="0.3">
      <c r="A20" s="192" t="s">
        <v>47</v>
      </c>
      <c r="B20" s="656"/>
      <c r="C20" s="657"/>
      <c r="D20" s="643"/>
      <c r="E20" s="641"/>
      <c r="F20" s="635"/>
      <c r="G20" s="633"/>
      <c r="H20" s="645"/>
      <c r="I20" s="659"/>
      <c r="J20" s="185"/>
      <c r="K20" s="193"/>
      <c r="L20" s="178"/>
      <c r="M20" s="178"/>
      <c r="N20" s="178"/>
      <c r="O20" s="178"/>
      <c r="P20" s="178"/>
      <c r="Q20" s="178"/>
      <c r="R20" s="178"/>
      <c r="S20" s="178"/>
      <c r="T20" s="687"/>
      <c r="U20" s="687"/>
      <c r="V20" s="687"/>
      <c r="W20" s="687"/>
      <c r="X20" s="687"/>
      <c r="Y20" s="687"/>
      <c r="Z20" s="687"/>
      <c r="AA20" s="687"/>
      <c r="AB20" s="687"/>
      <c r="AC20" s="687"/>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78"/>
    </row>
    <row r="21" spans="1:257" ht="15.75" customHeight="1" x14ac:dyDescent="0.25">
      <c r="A21" s="188" t="s">
        <v>0</v>
      </c>
      <c r="B21" s="651"/>
      <c r="C21" s="652"/>
      <c r="D21" s="642"/>
      <c r="E21" s="640"/>
      <c r="F21" s="634"/>
      <c r="G21" s="632"/>
      <c r="H21" s="644">
        <f>D21*E21*F21/12*G21</f>
        <v>0</v>
      </c>
      <c r="I21" s="658">
        <f>(D21*F21/12*G21)+(D21*E21*F21/12*G21)</f>
        <v>0</v>
      </c>
      <c r="J21" s="185"/>
      <c r="K21" s="178"/>
      <c r="L21" s="189"/>
      <c r="M21" s="189"/>
      <c r="N21" s="189"/>
      <c r="O21" s="190"/>
      <c r="P21" s="191"/>
      <c r="Q21" s="190"/>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c r="FZ21" s="178"/>
      <c r="GA21" s="178"/>
      <c r="GB21" s="178"/>
      <c r="GC21" s="178"/>
      <c r="GD21" s="178"/>
      <c r="GE21" s="178"/>
      <c r="GF21" s="178"/>
      <c r="GG21" s="178"/>
      <c r="GH21" s="178"/>
      <c r="GI21" s="178"/>
      <c r="GJ21" s="178"/>
      <c r="GK21" s="178"/>
      <c r="GL21" s="178"/>
      <c r="GM21" s="178"/>
      <c r="GN21" s="178"/>
      <c r="GO21" s="178"/>
      <c r="GP21" s="178"/>
      <c r="GQ21" s="178"/>
      <c r="GR21" s="178"/>
      <c r="GS21" s="178"/>
      <c r="GT21" s="178"/>
      <c r="GU21" s="178"/>
      <c r="GV21" s="178"/>
      <c r="GW21" s="178"/>
      <c r="GX21" s="178"/>
      <c r="GY21" s="178"/>
      <c r="GZ21" s="178"/>
      <c r="HA21" s="178"/>
      <c r="HB21" s="178"/>
      <c r="HC21" s="178"/>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c r="IJ21" s="178"/>
      <c r="IK21" s="178"/>
      <c r="IL21" s="178"/>
      <c r="IM21" s="178"/>
      <c r="IN21" s="178"/>
      <c r="IO21" s="178"/>
      <c r="IP21" s="178"/>
      <c r="IQ21" s="178"/>
      <c r="IR21" s="178"/>
      <c r="IS21" s="178"/>
      <c r="IT21" s="178"/>
      <c r="IU21" s="178"/>
      <c r="IV21" s="178"/>
      <c r="IW21" s="178"/>
    </row>
    <row r="22" spans="1:257" ht="31.7" customHeight="1" thickBot="1" x14ac:dyDescent="0.3">
      <c r="A22" s="192" t="s">
        <v>47</v>
      </c>
      <c r="B22" s="656"/>
      <c r="C22" s="657"/>
      <c r="D22" s="643"/>
      <c r="E22" s="641"/>
      <c r="F22" s="635"/>
      <c r="G22" s="633"/>
      <c r="H22" s="645"/>
      <c r="I22" s="659"/>
      <c r="J22" s="185"/>
      <c r="K22" s="193"/>
      <c r="L22" s="178"/>
      <c r="M22" s="178"/>
      <c r="N22" s="178"/>
      <c r="O22" s="178"/>
      <c r="P22" s="178"/>
      <c r="Q22" s="178"/>
      <c r="R22" s="178"/>
      <c r="S22" s="178"/>
      <c r="T22" s="687"/>
      <c r="U22" s="687"/>
      <c r="V22" s="687"/>
      <c r="W22" s="687"/>
      <c r="X22" s="687"/>
      <c r="Y22" s="687"/>
      <c r="Z22" s="687"/>
      <c r="AA22" s="687"/>
      <c r="AB22" s="687"/>
      <c r="AC22" s="687"/>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c r="FZ22" s="178"/>
      <c r="GA22" s="178"/>
      <c r="GB22" s="178"/>
      <c r="GC22" s="178"/>
      <c r="GD22" s="178"/>
      <c r="GE22" s="178"/>
      <c r="GF22" s="178"/>
      <c r="GG22" s="178"/>
      <c r="GH22" s="178"/>
      <c r="GI22" s="178"/>
      <c r="GJ22" s="178"/>
      <c r="GK22" s="178"/>
      <c r="GL22" s="178"/>
      <c r="GM22" s="178"/>
      <c r="GN22" s="178"/>
      <c r="GO22" s="178"/>
      <c r="GP22" s="178"/>
      <c r="GQ22" s="178"/>
      <c r="GR22" s="178"/>
      <c r="GS22" s="178"/>
      <c r="GT22" s="178"/>
      <c r="GU22" s="178"/>
      <c r="GV22" s="178"/>
      <c r="GW22" s="178"/>
      <c r="GX22" s="178"/>
      <c r="GY22" s="178"/>
      <c r="GZ22" s="178"/>
      <c r="HA22" s="178"/>
      <c r="HB22" s="178"/>
      <c r="HC22" s="178"/>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c r="IJ22" s="178"/>
      <c r="IK22" s="178"/>
      <c r="IL22" s="178"/>
      <c r="IM22" s="178"/>
      <c r="IN22" s="178"/>
      <c r="IO22" s="178"/>
      <c r="IP22" s="178"/>
      <c r="IQ22" s="178"/>
      <c r="IR22" s="178"/>
      <c r="IS22" s="178"/>
      <c r="IT22" s="178"/>
      <c r="IU22" s="178"/>
      <c r="IV22" s="178"/>
      <c r="IW22" s="178"/>
    </row>
    <row r="23" spans="1:257" x14ac:dyDescent="0.25">
      <c r="A23" s="188" t="s">
        <v>0</v>
      </c>
      <c r="B23" s="651"/>
      <c r="C23" s="652"/>
      <c r="D23" s="642"/>
      <c r="E23" s="640"/>
      <c r="F23" s="634"/>
      <c r="G23" s="632"/>
      <c r="H23" s="644">
        <f>D23*E23*F23/12*G23</f>
        <v>0</v>
      </c>
      <c r="I23" s="658">
        <f>(D23*F23/12*G23)+(D23*E23*F23/12*G23)</f>
        <v>0</v>
      </c>
      <c r="J23" s="185"/>
      <c r="K23" s="178"/>
      <c r="L23" s="189"/>
      <c r="M23" s="189"/>
      <c r="N23" s="189"/>
      <c r="O23" s="190"/>
      <c r="P23" s="191"/>
      <c r="Q23" s="190"/>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c r="FZ23" s="178"/>
      <c r="GA23" s="178"/>
      <c r="GB23" s="178"/>
      <c r="GC23" s="178"/>
      <c r="GD23" s="178"/>
      <c r="GE23" s="178"/>
      <c r="GF23" s="178"/>
      <c r="GG23" s="178"/>
      <c r="GH23" s="178"/>
      <c r="GI23" s="178"/>
      <c r="GJ23" s="178"/>
      <c r="GK23" s="178"/>
      <c r="GL23" s="178"/>
      <c r="GM23" s="178"/>
      <c r="GN23" s="178"/>
      <c r="GO23" s="178"/>
      <c r="GP23" s="178"/>
      <c r="GQ23" s="178"/>
      <c r="GR23" s="178"/>
      <c r="GS23" s="178"/>
      <c r="GT23" s="178"/>
      <c r="GU23" s="178"/>
      <c r="GV23" s="178"/>
      <c r="GW23" s="178"/>
      <c r="GX23" s="178"/>
      <c r="GY23" s="178"/>
      <c r="GZ23" s="178"/>
      <c r="HA23" s="178"/>
      <c r="HB23" s="178"/>
      <c r="HC23" s="178"/>
      <c r="HD23" s="178"/>
      <c r="HE23" s="178"/>
      <c r="HF23" s="178"/>
      <c r="HG23" s="178"/>
      <c r="HH23" s="178"/>
      <c r="HI23" s="178"/>
      <c r="HJ23" s="178"/>
      <c r="HK23" s="178"/>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8"/>
      <c r="IJ23" s="178"/>
      <c r="IK23" s="178"/>
      <c r="IL23" s="178"/>
      <c r="IM23" s="178"/>
      <c r="IN23" s="178"/>
      <c r="IO23" s="178"/>
      <c r="IP23" s="178"/>
      <c r="IQ23" s="178"/>
      <c r="IR23" s="178"/>
      <c r="IS23" s="178"/>
      <c r="IT23" s="178"/>
      <c r="IU23" s="178"/>
      <c r="IV23" s="178"/>
      <c r="IW23" s="178"/>
    </row>
    <row r="24" spans="1:257" ht="31.3" customHeight="1" thickBot="1" x14ac:dyDescent="0.3">
      <c r="A24" s="192" t="s">
        <v>47</v>
      </c>
      <c r="B24" s="656"/>
      <c r="C24" s="657"/>
      <c r="D24" s="643"/>
      <c r="E24" s="641"/>
      <c r="F24" s="635"/>
      <c r="G24" s="633"/>
      <c r="H24" s="645"/>
      <c r="I24" s="659"/>
      <c r="J24" s="185"/>
      <c r="K24" s="193"/>
      <c r="L24" s="178"/>
      <c r="M24" s="178"/>
      <c r="N24" s="178"/>
      <c r="O24" s="178"/>
      <c r="P24" s="178"/>
      <c r="Q24" s="178"/>
      <c r="R24" s="178"/>
      <c r="S24" s="178"/>
      <c r="T24" s="687"/>
      <c r="U24" s="687"/>
      <c r="V24" s="687"/>
      <c r="W24" s="687"/>
      <c r="X24" s="687"/>
      <c r="Y24" s="687"/>
      <c r="Z24" s="687"/>
      <c r="AA24" s="687"/>
      <c r="AB24" s="687"/>
      <c r="AC24" s="687"/>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8"/>
      <c r="GA24" s="178"/>
      <c r="GB24" s="178"/>
      <c r="GC24" s="178"/>
      <c r="GD24" s="178"/>
      <c r="GE24" s="178"/>
      <c r="GF24" s="178"/>
      <c r="GG24" s="178"/>
      <c r="GH24" s="178"/>
      <c r="GI24" s="178"/>
      <c r="GJ24" s="178"/>
      <c r="GK24" s="178"/>
      <c r="GL24" s="178"/>
      <c r="GM24" s="178"/>
      <c r="GN24" s="178"/>
      <c r="GO24" s="178"/>
      <c r="GP24" s="178"/>
      <c r="GQ24" s="178"/>
      <c r="GR24" s="178"/>
      <c r="GS24" s="178"/>
      <c r="GT24" s="178"/>
      <c r="GU24" s="178"/>
      <c r="GV24" s="178"/>
      <c r="GW24" s="178"/>
      <c r="GX24" s="178"/>
      <c r="GY24" s="178"/>
      <c r="GZ24" s="178"/>
      <c r="HA24" s="178"/>
      <c r="HB24" s="178"/>
      <c r="HC24" s="178"/>
      <c r="HD24" s="178"/>
      <c r="HE24" s="178"/>
      <c r="HF24" s="178"/>
      <c r="HG24" s="178"/>
      <c r="HH24" s="178"/>
      <c r="HI24" s="178"/>
      <c r="HJ24" s="178"/>
      <c r="HK24" s="178"/>
      <c r="HL24" s="178"/>
      <c r="HM24" s="178"/>
      <c r="HN24" s="178"/>
      <c r="HO24" s="178"/>
      <c r="HP24" s="178"/>
      <c r="HQ24" s="178"/>
      <c r="HR24" s="178"/>
      <c r="HS24" s="178"/>
      <c r="HT24" s="178"/>
      <c r="HU24" s="178"/>
      <c r="HV24" s="178"/>
      <c r="HW24" s="178"/>
      <c r="HX24" s="178"/>
      <c r="HY24" s="178"/>
      <c r="HZ24" s="178"/>
      <c r="IA24" s="178"/>
      <c r="IB24" s="178"/>
      <c r="IC24" s="178"/>
      <c r="ID24" s="178"/>
      <c r="IE24" s="178"/>
      <c r="IF24" s="178"/>
      <c r="IG24" s="178"/>
      <c r="IH24" s="178"/>
      <c r="II24" s="178"/>
      <c r="IJ24" s="178"/>
      <c r="IK24" s="178"/>
      <c r="IL24" s="178"/>
      <c r="IM24" s="178"/>
      <c r="IN24" s="178"/>
      <c r="IO24" s="178"/>
      <c r="IP24" s="178"/>
      <c r="IQ24" s="178"/>
      <c r="IR24" s="178"/>
      <c r="IS24" s="178"/>
      <c r="IT24" s="178"/>
      <c r="IU24" s="178"/>
      <c r="IV24" s="178"/>
      <c r="IW24" s="178"/>
    </row>
    <row r="25" spans="1:257" x14ac:dyDescent="0.25">
      <c r="A25" s="188" t="s">
        <v>0</v>
      </c>
      <c r="B25" s="651"/>
      <c r="C25" s="652"/>
      <c r="D25" s="642"/>
      <c r="E25" s="640"/>
      <c r="F25" s="634"/>
      <c r="G25" s="632"/>
      <c r="H25" s="644">
        <f>D25*E25*F25/12*G25</f>
        <v>0</v>
      </c>
      <c r="I25" s="658">
        <f>(D25*F25/12*G25)+(D25*E25*F25/12*G25)</f>
        <v>0</v>
      </c>
      <c r="J25" s="185"/>
      <c r="K25" s="178"/>
      <c r="L25" s="189"/>
      <c r="M25" s="189"/>
      <c r="N25" s="189"/>
      <c r="O25" s="190"/>
      <c r="P25" s="191"/>
      <c r="Q25" s="190"/>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8"/>
      <c r="GA25" s="178"/>
      <c r="GB25" s="178"/>
      <c r="GC25" s="178"/>
      <c r="GD25" s="178"/>
      <c r="GE25" s="178"/>
      <c r="GF25" s="178"/>
      <c r="GG25" s="178"/>
      <c r="GH25" s="178"/>
      <c r="GI25" s="178"/>
      <c r="GJ25" s="178"/>
      <c r="GK25" s="178"/>
      <c r="GL25" s="178"/>
      <c r="GM25" s="178"/>
      <c r="GN25" s="178"/>
      <c r="GO25" s="178"/>
      <c r="GP25" s="178"/>
      <c r="GQ25" s="178"/>
      <c r="GR25" s="178"/>
      <c r="GS25" s="178"/>
      <c r="GT25" s="178"/>
      <c r="GU25" s="178"/>
      <c r="GV25" s="178"/>
      <c r="GW25" s="178"/>
      <c r="GX25" s="178"/>
      <c r="GY25" s="178"/>
      <c r="GZ25" s="178"/>
      <c r="HA25" s="178"/>
      <c r="HB25" s="178"/>
      <c r="HC25" s="178"/>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c r="IJ25" s="178"/>
      <c r="IK25" s="178"/>
      <c r="IL25" s="178"/>
      <c r="IM25" s="178"/>
      <c r="IN25" s="178"/>
      <c r="IO25" s="178"/>
      <c r="IP25" s="178"/>
      <c r="IQ25" s="178"/>
      <c r="IR25" s="178"/>
      <c r="IS25" s="178"/>
      <c r="IT25" s="178"/>
      <c r="IU25" s="178"/>
      <c r="IV25" s="178"/>
      <c r="IW25" s="178"/>
    </row>
    <row r="26" spans="1:257" ht="32.25" customHeight="1" thickBot="1" x14ac:dyDescent="0.3">
      <c r="A26" s="192" t="s">
        <v>47</v>
      </c>
      <c r="B26" s="656"/>
      <c r="C26" s="657"/>
      <c r="D26" s="643"/>
      <c r="E26" s="641"/>
      <c r="F26" s="635"/>
      <c r="G26" s="633"/>
      <c r="H26" s="645"/>
      <c r="I26" s="659"/>
      <c r="J26" s="185"/>
      <c r="K26" s="193"/>
      <c r="L26" s="178"/>
      <c r="M26" s="178"/>
      <c r="N26" s="178"/>
      <c r="O26" s="178"/>
      <c r="P26" s="178"/>
      <c r="Q26" s="178"/>
      <c r="R26" s="178"/>
      <c r="S26" s="178"/>
      <c r="T26" s="687"/>
      <c r="U26" s="687"/>
      <c r="V26" s="687"/>
      <c r="W26" s="687"/>
      <c r="X26" s="687"/>
      <c r="Y26" s="687"/>
      <c r="Z26" s="687"/>
      <c r="AA26" s="687"/>
      <c r="AB26" s="687"/>
      <c r="AC26" s="687"/>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c r="FZ26" s="178"/>
      <c r="GA26" s="178"/>
      <c r="GB26" s="178"/>
      <c r="GC26" s="178"/>
      <c r="GD26" s="178"/>
      <c r="GE26" s="178"/>
      <c r="GF26" s="178"/>
      <c r="GG26" s="178"/>
      <c r="GH26" s="178"/>
      <c r="GI26" s="178"/>
      <c r="GJ26" s="178"/>
      <c r="GK26" s="178"/>
      <c r="GL26" s="178"/>
      <c r="GM26" s="178"/>
      <c r="GN26" s="178"/>
      <c r="GO26" s="178"/>
      <c r="GP26" s="178"/>
      <c r="GQ26" s="178"/>
      <c r="GR26" s="178"/>
      <c r="GS26" s="178"/>
      <c r="GT26" s="178"/>
      <c r="GU26" s="178"/>
      <c r="GV26" s="178"/>
      <c r="GW26" s="178"/>
      <c r="GX26" s="178"/>
      <c r="GY26" s="178"/>
      <c r="GZ26" s="178"/>
      <c r="HA26" s="178"/>
      <c r="HB26" s="178"/>
      <c r="HC26" s="178"/>
      <c r="HD26" s="178"/>
      <c r="HE26" s="178"/>
      <c r="HF26" s="178"/>
      <c r="HG26" s="178"/>
      <c r="HH26" s="178"/>
      <c r="HI26" s="178"/>
      <c r="HJ26" s="178"/>
      <c r="HK26" s="178"/>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8"/>
      <c r="IJ26" s="178"/>
      <c r="IK26" s="178"/>
      <c r="IL26" s="178"/>
      <c r="IM26" s="178"/>
      <c r="IN26" s="178"/>
      <c r="IO26" s="178"/>
      <c r="IP26" s="178"/>
      <c r="IQ26" s="178"/>
      <c r="IR26" s="178"/>
      <c r="IS26" s="178"/>
      <c r="IT26" s="178"/>
      <c r="IU26" s="178"/>
      <c r="IV26" s="178"/>
      <c r="IW26" s="178"/>
    </row>
    <row r="27" spans="1:257" x14ac:dyDescent="0.25">
      <c r="A27" s="188" t="s">
        <v>0</v>
      </c>
      <c r="B27" s="651"/>
      <c r="C27" s="652"/>
      <c r="D27" s="642"/>
      <c r="E27" s="640"/>
      <c r="F27" s="634"/>
      <c r="G27" s="632"/>
      <c r="H27" s="644">
        <f>D27*E27*F27/12*G27</f>
        <v>0</v>
      </c>
      <c r="I27" s="658">
        <f>(D27*F27/12*G27)+(D27*E27*F27/12*G27)</f>
        <v>0</v>
      </c>
      <c r="J27" s="185"/>
      <c r="K27" s="193"/>
      <c r="L27" s="178"/>
      <c r="M27" s="178"/>
      <c r="N27" s="178"/>
      <c r="O27" s="178"/>
      <c r="P27" s="178"/>
      <c r="Q27" s="178"/>
      <c r="R27" s="178"/>
      <c r="S27" s="178"/>
      <c r="T27" s="194"/>
      <c r="U27" s="194"/>
      <c r="V27" s="194"/>
      <c r="W27" s="194"/>
      <c r="X27" s="194"/>
      <c r="Y27" s="194"/>
      <c r="Z27" s="194"/>
      <c r="AA27" s="194"/>
      <c r="AB27" s="194"/>
      <c r="AC27" s="194"/>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c r="FZ27" s="178"/>
      <c r="GA27" s="178"/>
      <c r="GB27" s="178"/>
      <c r="GC27" s="178"/>
      <c r="GD27" s="178"/>
      <c r="GE27" s="178"/>
      <c r="GF27" s="178"/>
      <c r="GG27" s="178"/>
      <c r="GH27" s="178"/>
      <c r="GI27" s="178"/>
      <c r="GJ27" s="178"/>
      <c r="GK27" s="178"/>
      <c r="GL27" s="178"/>
      <c r="GM27" s="178"/>
      <c r="GN27" s="178"/>
      <c r="GO27" s="178"/>
      <c r="GP27" s="178"/>
      <c r="GQ27" s="178"/>
      <c r="GR27" s="178"/>
      <c r="GS27" s="178"/>
      <c r="GT27" s="178"/>
      <c r="GU27" s="178"/>
      <c r="GV27" s="178"/>
      <c r="GW27" s="178"/>
      <c r="GX27" s="178"/>
      <c r="GY27" s="178"/>
      <c r="GZ27" s="178"/>
      <c r="HA27" s="178"/>
      <c r="HB27" s="178"/>
      <c r="HC27" s="178"/>
      <c r="HD27" s="178"/>
      <c r="HE27" s="178"/>
      <c r="HF27" s="178"/>
      <c r="HG27" s="178"/>
      <c r="HH27" s="178"/>
      <c r="HI27" s="178"/>
      <c r="HJ27" s="178"/>
      <c r="HK27" s="178"/>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8"/>
      <c r="IJ27" s="178"/>
      <c r="IK27" s="178"/>
      <c r="IL27" s="178"/>
      <c r="IM27" s="178"/>
      <c r="IN27" s="178"/>
      <c r="IO27" s="178"/>
      <c r="IP27" s="178"/>
      <c r="IQ27" s="178"/>
      <c r="IR27" s="178"/>
      <c r="IS27" s="178"/>
      <c r="IT27" s="178"/>
      <c r="IU27" s="178"/>
      <c r="IV27" s="178"/>
      <c r="IW27" s="178"/>
    </row>
    <row r="28" spans="1:257" ht="31.3" customHeight="1" thickBot="1" x14ac:dyDescent="0.3">
      <c r="A28" s="192" t="s">
        <v>47</v>
      </c>
      <c r="B28" s="649"/>
      <c r="C28" s="650"/>
      <c r="D28" s="643"/>
      <c r="E28" s="641"/>
      <c r="F28" s="635"/>
      <c r="G28" s="633"/>
      <c r="H28" s="645"/>
      <c r="I28" s="659"/>
      <c r="J28" s="177" t="s">
        <v>206</v>
      </c>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c r="FZ28" s="178"/>
      <c r="GA28" s="178"/>
      <c r="GB28" s="178"/>
      <c r="GC28" s="178"/>
      <c r="GD28" s="178"/>
      <c r="GE28" s="178"/>
      <c r="GF28" s="178"/>
      <c r="GG28" s="178"/>
      <c r="GH28" s="178"/>
      <c r="GI28" s="178"/>
      <c r="GJ28" s="178"/>
      <c r="GK28" s="178"/>
      <c r="GL28" s="178"/>
      <c r="GM28" s="178"/>
      <c r="GN28" s="178"/>
      <c r="GO28" s="178"/>
      <c r="GP28" s="178"/>
      <c r="GQ28" s="178"/>
      <c r="GR28" s="178"/>
      <c r="GS28" s="178"/>
      <c r="GT28" s="178"/>
      <c r="GU28" s="178"/>
      <c r="GV28" s="178"/>
      <c r="GW28" s="178"/>
      <c r="GX28" s="178"/>
      <c r="GY28" s="178"/>
      <c r="GZ28" s="178"/>
      <c r="HA28" s="178"/>
      <c r="HB28" s="178"/>
      <c r="HC28" s="178"/>
      <c r="HD28" s="178"/>
      <c r="HE28" s="178"/>
      <c r="HF28" s="178"/>
      <c r="HG28" s="178"/>
      <c r="HH28" s="178"/>
      <c r="HI28" s="178"/>
      <c r="HJ28" s="178"/>
      <c r="HK28" s="178"/>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8"/>
      <c r="IJ28" s="178"/>
      <c r="IK28" s="178"/>
      <c r="IL28" s="178"/>
      <c r="IM28" s="178"/>
      <c r="IN28" s="178"/>
      <c r="IO28" s="178"/>
      <c r="IP28" s="178"/>
      <c r="IQ28" s="178"/>
      <c r="IR28" s="178"/>
      <c r="IS28" s="178"/>
      <c r="IT28" s="178"/>
      <c r="IU28" s="178"/>
      <c r="IV28" s="178"/>
      <c r="IW28" s="178"/>
    </row>
    <row r="29" spans="1:257" hidden="1" x14ac:dyDescent="0.25">
      <c r="A29" s="188" t="s">
        <v>0</v>
      </c>
      <c r="B29" s="651"/>
      <c r="C29" s="652"/>
      <c r="D29" s="642"/>
      <c r="E29" s="640"/>
      <c r="F29" s="634"/>
      <c r="G29" s="632"/>
      <c r="H29" s="644">
        <f>D29*E29*F29/12*G29</f>
        <v>0</v>
      </c>
      <c r="I29" s="658">
        <f>(D29*F29/12*G29)+(D29*E29*F29/12*G29)</f>
        <v>0</v>
      </c>
      <c r="J29" s="185"/>
      <c r="K29" s="196"/>
      <c r="O29" s="196"/>
    </row>
    <row r="30" spans="1:257" ht="31.3" hidden="1" customHeight="1" thickBot="1" x14ac:dyDescent="0.3">
      <c r="A30" s="192" t="s">
        <v>47</v>
      </c>
      <c r="B30" s="649"/>
      <c r="C30" s="650"/>
      <c r="D30" s="643"/>
      <c r="E30" s="641"/>
      <c r="F30" s="635"/>
      <c r="G30" s="633"/>
      <c r="H30" s="645"/>
      <c r="I30" s="659"/>
      <c r="K30" s="197"/>
    </row>
    <row r="31" spans="1:257" hidden="1" x14ac:dyDescent="0.25">
      <c r="A31" s="188" t="s">
        <v>0</v>
      </c>
      <c r="B31" s="651"/>
      <c r="C31" s="652"/>
      <c r="D31" s="642"/>
      <c r="E31" s="640"/>
      <c r="F31" s="634"/>
      <c r="G31" s="632"/>
      <c r="H31" s="644">
        <f>D31*E31*F31/12*G31</f>
        <v>0</v>
      </c>
      <c r="I31" s="658">
        <f>(D31*F31/12*G31)+(D31*E31*F31/12*G31)</f>
        <v>0</v>
      </c>
      <c r="J31" s="185"/>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c r="IW31" s="177"/>
    </row>
    <row r="32" spans="1:257" ht="31.3" hidden="1" customHeight="1" thickBot="1" x14ac:dyDescent="0.3">
      <c r="A32" s="192" t="s">
        <v>47</v>
      </c>
      <c r="B32" s="649"/>
      <c r="C32" s="650"/>
      <c r="D32" s="643"/>
      <c r="E32" s="641"/>
      <c r="F32" s="635"/>
      <c r="G32" s="633"/>
      <c r="H32" s="645"/>
      <c r="I32" s="659"/>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c r="IW32" s="177"/>
    </row>
    <row r="33" spans="1:257" ht="15.05" hidden="1" customHeight="1" x14ac:dyDescent="0.25">
      <c r="A33" s="188" t="s">
        <v>0</v>
      </c>
      <c r="B33" s="651"/>
      <c r="C33" s="652"/>
      <c r="D33" s="642"/>
      <c r="E33" s="640"/>
      <c r="F33" s="634"/>
      <c r="G33" s="632"/>
      <c r="H33" s="644">
        <f>D33*E33*F33/12*G33</f>
        <v>0</v>
      </c>
      <c r="I33" s="658">
        <f>(D33*F33/12*G33)+(D33*E33*F33/12*G33)</f>
        <v>0</v>
      </c>
      <c r="J33" s="185"/>
      <c r="K33" s="177"/>
      <c r="L33" s="177"/>
      <c r="M33" s="177"/>
      <c r="N33" s="198"/>
      <c r="O33" s="177"/>
      <c r="P33" s="199"/>
      <c r="Q33" s="199"/>
      <c r="R33" s="199"/>
      <c r="S33" s="199"/>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c r="IW33" s="177"/>
    </row>
    <row r="34" spans="1:257" ht="37.35" hidden="1" customHeight="1" thickBot="1" x14ac:dyDescent="0.3">
      <c r="A34" s="192" t="s">
        <v>47</v>
      </c>
      <c r="B34" s="649"/>
      <c r="C34" s="650"/>
      <c r="D34" s="643"/>
      <c r="E34" s="641"/>
      <c r="F34" s="635"/>
      <c r="G34" s="633"/>
      <c r="H34" s="645"/>
      <c r="I34" s="659"/>
      <c r="J34" s="185"/>
      <c r="K34" s="177"/>
      <c r="L34" s="177"/>
      <c r="M34" s="177"/>
      <c r="N34" s="198"/>
      <c r="O34" s="177"/>
      <c r="P34" s="199"/>
      <c r="Q34" s="199"/>
      <c r="R34" s="199"/>
      <c r="S34" s="199"/>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c r="IW34" s="177"/>
    </row>
    <row r="35" spans="1:257" hidden="1" x14ac:dyDescent="0.25">
      <c r="A35" s="188" t="s">
        <v>0</v>
      </c>
      <c r="B35" s="651"/>
      <c r="C35" s="652"/>
      <c r="D35" s="642"/>
      <c r="E35" s="640"/>
      <c r="F35" s="634"/>
      <c r="G35" s="632"/>
      <c r="H35" s="644">
        <f>D35*E35*F35/12*G35</f>
        <v>0</v>
      </c>
      <c r="I35" s="658">
        <f>(D35*F35/12*G35)+(D35*E35*F35/12*G35)</f>
        <v>0</v>
      </c>
      <c r="J35" s="185"/>
      <c r="K35" s="177"/>
      <c r="L35" s="177"/>
      <c r="M35" s="177"/>
      <c r="N35" s="198"/>
      <c r="O35" s="177"/>
      <c r="P35" s="199"/>
      <c r="Q35" s="199"/>
      <c r="R35" s="199"/>
      <c r="S35" s="199"/>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c r="IW35" s="177"/>
    </row>
    <row r="36" spans="1:257" ht="37.35" hidden="1" customHeight="1" thickBot="1" x14ac:dyDescent="0.3">
      <c r="A36" s="192" t="s">
        <v>47</v>
      </c>
      <c r="B36" s="656"/>
      <c r="C36" s="657"/>
      <c r="D36" s="643"/>
      <c r="E36" s="641"/>
      <c r="F36" s="635"/>
      <c r="G36" s="633"/>
      <c r="H36" s="645"/>
      <c r="I36" s="659"/>
      <c r="K36" s="177"/>
      <c r="L36" s="177"/>
      <c r="M36" s="177"/>
      <c r="N36" s="198"/>
      <c r="O36" s="177"/>
      <c r="P36" s="199"/>
      <c r="Q36" s="199"/>
      <c r="R36" s="199"/>
      <c r="S36" s="199"/>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row>
    <row r="37" spans="1:257" ht="17.899999999999999" hidden="1" customHeight="1" x14ac:dyDescent="0.25">
      <c r="A37" s="188" t="s">
        <v>0</v>
      </c>
      <c r="B37" s="651"/>
      <c r="C37" s="652"/>
      <c r="D37" s="642"/>
      <c r="E37" s="640"/>
      <c r="F37" s="634"/>
      <c r="G37" s="632"/>
      <c r="H37" s="644">
        <f>D37*E37*F37/12*G37</f>
        <v>0</v>
      </c>
      <c r="I37" s="658">
        <f>(D37*F37/12*G37)+(D37*E37*F37/12*G37)</f>
        <v>0</v>
      </c>
      <c r="J37" s="185"/>
      <c r="K37" s="177"/>
      <c r="L37" s="177"/>
      <c r="M37" s="177"/>
      <c r="N37" s="198"/>
      <c r="O37" s="177"/>
      <c r="P37" s="199"/>
      <c r="Q37" s="199"/>
      <c r="R37" s="199"/>
      <c r="S37" s="199"/>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c r="IW37" s="177"/>
    </row>
    <row r="38" spans="1:257" ht="37.35" hidden="1" customHeight="1" thickBot="1" x14ac:dyDescent="0.3">
      <c r="A38" s="195" t="s">
        <v>47</v>
      </c>
      <c r="B38" s="656"/>
      <c r="C38" s="657"/>
      <c r="D38" s="643"/>
      <c r="E38" s="641"/>
      <c r="F38" s="635"/>
      <c r="G38" s="633"/>
      <c r="H38" s="645"/>
      <c r="I38" s="659"/>
      <c r="J38" s="185"/>
      <c r="K38" s="177"/>
      <c r="L38" s="177"/>
      <c r="M38" s="177"/>
      <c r="N38" s="198"/>
      <c r="O38" s="177"/>
      <c r="P38" s="199"/>
      <c r="Q38" s="199"/>
      <c r="R38" s="199"/>
      <c r="S38" s="199"/>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c r="IW38" s="177"/>
    </row>
    <row r="39" spans="1:257" hidden="1" x14ac:dyDescent="0.25">
      <c r="A39" s="188" t="s">
        <v>0</v>
      </c>
      <c r="B39" s="651"/>
      <c r="C39" s="652"/>
      <c r="D39" s="642"/>
      <c r="E39" s="640"/>
      <c r="F39" s="634"/>
      <c r="G39" s="632"/>
      <c r="H39" s="644">
        <f>D39*E39*F39/12*G39</f>
        <v>0</v>
      </c>
      <c r="I39" s="658">
        <f>(D39*F39/12*G39)+(D39*E39*F39/12*G39)</f>
        <v>0</v>
      </c>
      <c r="J39" s="200"/>
      <c r="K39" s="177"/>
      <c r="L39" s="177"/>
      <c r="M39" s="177"/>
      <c r="N39" s="198"/>
      <c r="O39" s="177"/>
      <c r="P39" s="199"/>
      <c r="Q39" s="199"/>
      <c r="R39" s="199"/>
      <c r="S39" s="199"/>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c r="IW39" s="177"/>
    </row>
    <row r="40" spans="1:257" ht="37.35" hidden="1" customHeight="1" thickBot="1" x14ac:dyDescent="0.3">
      <c r="A40" s="192" t="s">
        <v>47</v>
      </c>
      <c r="B40" s="656"/>
      <c r="C40" s="657"/>
      <c r="D40" s="643"/>
      <c r="E40" s="641"/>
      <c r="F40" s="635"/>
      <c r="G40" s="633"/>
      <c r="H40" s="645"/>
      <c r="I40" s="659"/>
      <c r="J40" s="178"/>
      <c r="K40" s="177"/>
      <c r="L40" s="177"/>
      <c r="M40" s="177"/>
      <c r="N40" s="198"/>
      <c r="O40" s="177"/>
      <c r="P40" s="199"/>
      <c r="Q40" s="199"/>
      <c r="R40" s="199"/>
      <c r="S40" s="199"/>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c r="IW40" s="177"/>
    </row>
    <row r="41" spans="1:257" hidden="1" x14ac:dyDescent="0.25">
      <c r="A41" s="188" t="s">
        <v>0</v>
      </c>
      <c r="B41" s="651"/>
      <c r="C41" s="652"/>
      <c r="D41" s="642"/>
      <c r="E41" s="640"/>
      <c r="F41" s="634"/>
      <c r="G41" s="632"/>
      <c r="H41" s="644">
        <f>D41*E41*F41/12*G41</f>
        <v>0</v>
      </c>
      <c r="I41" s="658">
        <f>(D41*F41/12*G41)+(D41*E41*F41/12*G41)</f>
        <v>0</v>
      </c>
      <c r="K41" s="177"/>
      <c r="L41" s="177"/>
      <c r="M41" s="177"/>
      <c r="N41" s="198"/>
      <c r="O41" s="177"/>
      <c r="P41" s="199"/>
      <c r="Q41" s="199"/>
      <c r="R41" s="199"/>
      <c r="S41" s="199"/>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c r="IW41" s="177"/>
    </row>
    <row r="42" spans="1:257" ht="37.35" hidden="1" customHeight="1" thickBot="1" x14ac:dyDescent="0.3">
      <c r="A42" s="192" t="s">
        <v>47</v>
      </c>
      <c r="B42" s="656"/>
      <c r="C42" s="657"/>
      <c r="D42" s="643"/>
      <c r="E42" s="641"/>
      <c r="F42" s="635"/>
      <c r="G42" s="633"/>
      <c r="H42" s="645"/>
      <c r="I42" s="659"/>
      <c r="J42" s="178"/>
      <c r="K42" s="177"/>
      <c r="L42" s="177"/>
      <c r="M42" s="177"/>
      <c r="N42" s="198"/>
      <c r="O42" s="177"/>
      <c r="P42" s="199"/>
      <c r="Q42" s="199"/>
      <c r="R42" s="199"/>
      <c r="S42" s="199"/>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row>
    <row r="43" spans="1:257" hidden="1" x14ac:dyDescent="0.25">
      <c r="A43" s="188" t="s">
        <v>0</v>
      </c>
      <c r="B43" s="651"/>
      <c r="C43" s="652"/>
      <c r="D43" s="642"/>
      <c r="E43" s="640"/>
      <c r="F43" s="634"/>
      <c r="G43" s="632"/>
      <c r="H43" s="644">
        <f>D43*E43*F43/12*G43</f>
        <v>0</v>
      </c>
      <c r="I43" s="658">
        <f>(D43*F43/12*G43)+(D43*E43*F43/12*G43)</f>
        <v>0</v>
      </c>
      <c r="K43" s="177"/>
      <c r="L43" s="177"/>
      <c r="M43" s="177"/>
      <c r="N43" s="198"/>
      <c r="O43" s="177"/>
      <c r="P43" s="199"/>
      <c r="Q43" s="199"/>
      <c r="R43" s="199"/>
      <c r="S43" s="199"/>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c r="IW43" s="177"/>
    </row>
    <row r="44" spans="1:257" ht="37.35" hidden="1" customHeight="1" thickBot="1" x14ac:dyDescent="0.3">
      <c r="A44" s="192" t="s">
        <v>47</v>
      </c>
      <c r="B44" s="656"/>
      <c r="C44" s="657"/>
      <c r="D44" s="643"/>
      <c r="E44" s="641"/>
      <c r="F44" s="635"/>
      <c r="G44" s="633"/>
      <c r="H44" s="645"/>
      <c r="I44" s="659"/>
      <c r="J44" s="178"/>
      <c r="K44" s="177"/>
      <c r="L44" s="177"/>
      <c r="M44" s="177"/>
      <c r="N44" s="198"/>
      <c r="O44" s="177"/>
      <c r="P44" s="199"/>
      <c r="Q44" s="199"/>
      <c r="R44" s="199"/>
      <c r="S44" s="199"/>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c r="IP44" s="177"/>
      <c r="IQ44" s="177"/>
      <c r="IR44" s="177"/>
      <c r="IS44" s="177"/>
      <c r="IT44" s="177"/>
      <c r="IU44" s="177"/>
      <c r="IV44" s="177"/>
      <c r="IW44" s="177"/>
    </row>
    <row r="45" spans="1:257" hidden="1" x14ac:dyDescent="0.25">
      <c r="A45" s="188" t="s">
        <v>0</v>
      </c>
      <c r="B45" s="651"/>
      <c r="C45" s="652"/>
      <c r="D45" s="642"/>
      <c r="E45" s="640"/>
      <c r="F45" s="634"/>
      <c r="G45" s="632"/>
      <c r="H45" s="644">
        <f>D45*E45*F45/12*G45</f>
        <v>0</v>
      </c>
      <c r="I45" s="658">
        <f>(D45*F45/12*G45)+(D45*E45*F45/12*G45)</f>
        <v>0</v>
      </c>
      <c r="K45" s="177"/>
      <c r="L45" s="177"/>
      <c r="M45" s="177"/>
      <c r="N45" s="198"/>
      <c r="O45" s="177"/>
      <c r="P45" s="199"/>
      <c r="Q45" s="199"/>
      <c r="R45" s="199"/>
      <c r="S45" s="199"/>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c r="IP45" s="177"/>
      <c r="IQ45" s="177"/>
      <c r="IR45" s="177"/>
      <c r="IS45" s="177"/>
      <c r="IT45" s="177"/>
      <c r="IU45" s="177"/>
      <c r="IV45" s="177"/>
      <c r="IW45" s="177"/>
    </row>
    <row r="46" spans="1:257" ht="37.35" hidden="1" customHeight="1" thickBot="1" x14ac:dyDescent="0.3">
      <c r="A46" s="192" t="s">
        <v>47</v>
      </c>
      <c r="B46" s="656"/>
      <c r="C46" s="657"/>
      <c r="D46" s="643"/>
      <c r="E46" s="641"/>
      <c r="F46" s="635"/>
      <c r="G46" s="633"/>
      <c r="H46" s="645"/>
      <c r="I46" s="659"/>
      <c r="J46" s="178"/>
      <c r="K46" s="177"/>
      <c r="L46" s="177"/>
      <c r="M46" s="177"/>
      <c r="N46" s="198"/>
      <c r="O46" s="177"/>
      <c r="P46" s="199"/>
      <c r="Q46" s="199"/>
      <c r="R46" s="199"/>
      <c r="S46" s="199"/>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c r="IP46" s="177"/>
      <c r="IQ46" s="177"/>
      <c r="IR46" s="177"/>
      <c r="IS46" s="177"/>
      <c r="IT46" s="177"/>
      <c r="IU46" s="177"/>
      <c r="IV46" s="177"/>
      <c r="IW46" s="177"/>
    </row>
    <row r="47" spans="1:257" ht="17.899999999999999" hidden="1" customHeight="1" x14ac:dyDescent="0.25">
      <c r="A47" s="188" t="s">
        <v>0</v>
      </c>
      <c r="B47" s="651"/>
      <c r="C47" s="652"/>
      <c r="D47" s="642"/>
      <c r="E47" s="640"/>
      <c r="F47" s="634"/>
      <c r="G47" s="632"/>
      <c r="H47" s="644">
        <f>D47*E47*F47/12*G47</f>
        <v>0</v>
      </c>
      <c r="I47" s="658">
        <f>(D47*F47/12*G47)+(D47*E47*F47/12*G47)</f>
        <v>0</v>
      </c>
      <c r="K47" s="177"/>
      <c r="L47" s="177"/>
      <c r="M47" s="177"/>
      <c r="N47" s="198"/>
      <c r="O47" s="177"/>
      <c r="P47" s="199"/>
      <c r="Q47" s="199"/>
      <c r="R47" s="199"/>
      <c r="S47" s="199"/>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c r="IP47" s="177"/>
      <c r="IQ47" s="177"/>
      <c r="IR47" s="177"/>
      <c r="IS47" s="177"/>
      <c r="IT47" s="177"/>
      <c r="IU47" s="177"/>
      <c r="IV47" s="177"/>
      <c r="IW47" s="177"/>
    </row>
    <row r="48" spans="1:257" ht="37.35" hidden="1" customHeight="1" thickBot="1" x14ac:dyDescent="0.3">
      <c r="A48" s="195" t="s">
        <v>47</v>
      </c>
      <c r="B48" s="656"/>
      <c r="C48" s="657"/>
      <c r="D48" s="643"/>
      <c r="E48" s="641"/>
      <c r="F48" s="635"/>
      <c r="G48" s="633"/>
      <c r="H48" s="645"/>
      <c r="I48" s="659"/>
      <c r="J48" s="178"/>
      <c r="K48" s="177"/>
      <c r="L48" s="177"/>
      <c r="M48" s="177"/>
      <c r="N48" s="198"/>
      <c r="O48" s="177"/>
      <c r="P48" s="199"/>
      <c r="Q48" s="199"/>
      <c r="R48" s="199"/>
      <c r="S48" s="199"/>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c r="IP48" s="177"/>
      <c r="IQ48" s="177"/>
      <c r="IR48" s="177"/>
      <c r="IS48" s="177"/>
      <c r="IT48" s="177"/>
      <c r="IU48" s="177"/>
      <c r="IV48" s="177"/>
      <c r="IW48" s="177"/>
    </row>
    <row r="49" spans="1:257" hidden="1" x14ac:dyDescent="0.25">
      <c r="A49" s="188" t="s">
        <v>0</v>
      </c>
      <c r="B49" s="651"/>
      <c r="C49" s="652"/>
      <c r="D49" s="642"/>
      <c r="E49" s="640"/>
      <c r="F49" s="634"/>
      <c r="G49" s="632"/>
      <c r="H49" s="644">
        <f>D49*E49*F49/12*G49</f>
        <v>0</v>
      </c>
      <c r="I49" s="658">
        <f>(D49*F49/12*G49)+(D49*E49*F49/12*G49)</f>
        <v>0</v>
      </c>
      <c r="K49" s="177"/>
      <c r="L49" s="177"/>
      <c r="M49" s="177"/>
      <c r="N49" s="198"/>
      <c r="O49" s="177"/>
      <c r="P49" s="199"/>
      <c r="Q49" s="199"/>
      <c r="R49" s="199"/>
      <c r="S49" s="199"/>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c r="IP49" s="177"/>
      <c r="IQ49" s="177"/>
      <c r="IR49" s="177"/>
      <c r="IS49" s="177"/>
      <c r="IT49" s="177"/>
      <c r="IU49" s="177"/>
      <c r="IV49" s="177"/>
      <c r="IW49" s="177"/>
    </row>
    <row r="50" spans="1:257" ht="37.35" hidden="1" customHeight="1" thickBot="1" x14ac:dyDescent="0.3">
      <c r="A50" s="192" t="s">
        <v>47</v>
      </c>
      <c r="B50" s="656"/>
      <c r="C50" s="657"/>
      <c r="D50" s="643"/>
      <c r="E50" s="641"/>
      <c r="F50" s="635"/>
      <c r="G50" s="633"/>
      <c r="H50" s="645"/>
      <c r="I50" s="659"/>
      <c r="J50" s="178"/>
      <c r="K50" s="177"/>
      <c r="L50" s="177"/>
      <c r="M50" s="177"/>
      <c r="N50" s="198"/>
      <c r="O50" s="177"/>
      <c r="P50" s="199"/>
      <c r="Q50" s="199"/>
      <c r="R50" s="199"/>
      <c r="S50" s="199"/>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c r="IP50" s="177"/>
      <c r="IQ50" s="177"/>
      <c r="IR50" s="177"/>
      <c r="IS50" s="177"/>
      <c r="IT50" s="177"/>
      <c r="IU50" s="177"/>
      <c r="IV50" s="177"/>
      <c r="IW50" s="177"/>
    </row>
    <row r="51" spans="1:257" hidden="1" x14ac:dyDescent="0.25">
      <c r="A51" s="188" t="s">
        <v>0</v>
      </c>
      <c r="B51" s="651"/>
      <c r="C51" s="652"/>
      <c r="D51" s="642"/>
      <c r="E51" s="640"/>
      <c r="F51" s="634"/>
      <c r="G51" s="632"/>
      <c r="H51" s="644">
        <f>D51*E51*F51/12*G51</f>
        <v>0</v>
      </c>
      <c r="I51" s="658">
        <f>(D51*F51/12*G51)+(D51*E51*F51/12*G51)</f>
        <v>0</v>
      </c>
      <c r="K51" s="177"/>
      <c r="L51" s="177"/>
      <c r="M51" s="177"/>
      <c r="N51" s="198"/>
      <c r="O51" s="177"/>
      <c r="P51" s="199"/>
      <c r="Q51" s="199"/>
      <c r="R51" s="199"/>
      <c r="S51" s="199"/>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c r="IS51" s="177"/>
      <c r="IT51" s="177"/>
      <c r="IU51" s="177"/>
      <c r="IV51" s="177"/>
      <c r="IW51" s="177"/>
    </row>
    <row r="52" spans="1:257" ht="37.35" hidden="1" customHeight="1" thickBot="1" x14ac:dyDescent="0.3">
      <c r="A52" s="192" t="s">
        <v>47</v>
      </c>
      <c r="B52" s="656"/>
      <c r="C52" s="657"/>
      <c r="D52" s="643"/>
      <c r="E52" s="641"/>
      <c r="F52" s="635"/>
      <c r="G52" s="633"/>
      <c r="H52" s="645"/>
      <c r="I52" s="659"/>
      <c r="J52" s="178"/>
      <c r="K52" s="177"/>
      <c r="L52" s="177"/>
      <c r="M52" s="177"/>
      <c r="N52" s="198"/>
      <c r="O52" s="177"/>
      <c r="P52" s="199"/>
      <c r="Q52" s="199"/>
      <c r="R52" s="199"/>
      <c r="S52" s="199"/>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c r="IP52" s="177"/>
      <c r="IQ52" s="177"/>
      <c r="IR52" s="177"/>
      <c r="IS52" s="177"/>
      <c r="IT52" s="177"/>
      <c r="IU52" s="177"/>
      <c r="IV52" s="177"/>
      <c r="IW52" s="177"/>
    </row>
    <row r="53" spans="1:257" hidden="1" x14ac:dyDescent="0.25">
      <c r="A53" s="188" t="s">
        <v>0</v>
      </c>
      <c r="B53" s="651"/>
      <c r="C53" s="652"/>
      <c r="D53" s="642"/>
      <c r="E53" s="640"/>
      <c r="F53" s="634"/>
      <c r="G53" s="632"/>
      <c r="H53" s="644">
        <f>D53*E53*F53/12*G53</f>
        <v>0</v>
      </c>
      <c r="I53" s="658">
        <f>(D53*F53/12*G53)+(D53*E53*F53/12*G53)</f>
        <v>0</v>
      </c>
      <c r="K53" s="177"/>
      <c r="L53" s="177"/>
      <c r="M53" s="177"/>
      <c r="N53" s="198"/>
      <c r="O53" s="177"/>
      <c r="P53" s="199"/>
      <c r="Q53" s="199"/>
      <c r="R53" s="199"/>
      <c r="S53" s="199"/>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c r="IP53" s="177"/>
      <c r="IQ53" s="177"/>
      <c r="IR53" s="177"/>
      <c r="IS53" s="177"/>
      <c r="IT53" s="177"/>
      <c r="IU53" s="177"/>
      <c r="IV53" s="177"/>
      <c r="IW53" s="177"/>
    </row>
    <row r="54" spans="1:257" ht="37.35" hidden="1" customHeight="1" thickBot="1" x14ac:dyDescent="0.3">
      <c r="A54" s="192" t="s">
        <v>47</v>
      </c>
      <c r="B54" s="656"/>
      <c r="C54" s="657"/>
      <c r="D54" s="643"/>
      <c r="E54" s="641"/>
      <c r="F54" s="635"/>
      <c r="G54" s="633"/>
      <c r="H54" s="645"/>
      <c r="I54" s="659"/>
      <c r="J54" s="178"/>
      <c r="K54" s="177"/>
      <c r="L54" s="177"/>
      <c r="M54" s="177"/>
      <c r="N54" s="198"/>
      <c r="O54" s="177"/>
      <c r="P54" s="199"/>
      <c r="Q54" s="199"/>
      <c r="R54" s="199"/>
      <c r="S54" s="199"/>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c r="IP54" s="177"/>
      <c r="IQ54" s="177"/>
      <c r="IR54" s="177"/>
      <c r="IS54" s="177"/>
      <c r="IT54" s="177"/>
      <c r="IU54" s="177"/>
      <c r="IV54" s="177"/>
      <c r="IW54" s="177"/>
    </row>
    <row r="55" spans="1:257" hidden="1" x14ac:dyDescent="0.25">
      <c r="A55" s="188" t="s">
        <v>0</v>
      </c>
      <c r="B55" s="651"/>
      <c r="C55" s="652"/>
      <c r="D55" s="642"/>
      <c r="E55" s="640"/>
      <c r="F55" s="634"/>
      <c r="G55" s="632"/>
      <c r="H55" s="644">
        <f>D55*E55*F55/12*G55</f>
        <v>0</v>
      </c>
      <c r="I55" s="658">
        <f>(D55*F55/12*G55)+(D55*E55*F55/12*G55)</f>
        <v>0</v>
      </c>
      <c r="K55" s="177"/>
      <c r="L55" s="177"/>
      <c r="M55" s="177"/>
      <c r="N55" s="198"/>
      <c r="O55" s="177"/>
      <c r="P55" s="199"/>
      <c r="Q55" s="199"/>
      <c r="R55" s="199"/>
      <c r="S55" s="199"/>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c r="IP55" s="177"/>
      <c r="IQ55" s="177"/>
      <c r="IR55" s="177"/>
      <c r="IS55" s="177"/>
      <c r="IT55" s="177"/>
      <c r="IU55" s="177"/>
      <c r="IV55" s="177"/>
      <c r="IW55" s="177"/>
    </row>
    <row r="56" spans="1:257" ht="37.35" hidden="1" customHeight="1" thickBot="1" x14ac:dyDescent="0.3">
      <c r="A56" s="192" t="s">
        <v>47</v>
      </c>
      <c r="B56" s="656"/>
      <c r="C56" s="657"/>
      <c r="D56" s="643"/>
      <c r="E56" s="641"/>
      <c r="F56" s="635"/>
      <c r="G56" s="633"/>
      <c r="H56" s="645"/>
      <c r="I56" s="659"/>
      <c r="J56" s="178"/>
      <c r="K56" s="177"/>
      <c r="L56" s="177"/>
      <c r="M56" s="177"/>
      <c r="N56" s="198"/>
      <c r="O56" s="177"/>
      <c r="P56" s="199"/>
      <c r="Q56" s="199"/>
      <c r="R56" s="199"/>
      <c r="S56" s="199"/>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c r="IP56" s="177"/>
      <c r="IQ56" s="177"/>
      <c r="IR56" s="177"/>
      <c r="IS56" s="177"/>
      <c r="IT56" s="177"/>
      <c r="IU56" s="177"/>
      <c r="IV56" s="177"/>
      <c r="IW56" s="177"/>
    </row>
    <row r="57" spans="1:257" ht="15.05" customHeight="1" thickBot="1" x14ac:dyDescent="0.3">
      <c r="A57" s="711"/>
      <c r="B57" s="711"/>
      <c r="C57" s="711"/>
      <c r="D57" s="711"/>
      <c r="E57" s="711"/>
      <c r="F57" s="711"/>
      <c r="G57" s="711"/>
      <c r="H57" s="711"/>
      <c r="I57" s="711"/>
      <c r="J57" s="178"/>
      <c r="K57" s="177"/>
      <c r="L57" s="177"/>
      <c r="M57" s="177"/>
      <c r="N57" s="198"/>
      <c r="O57" s="177"/>
      <c r="P57" s="199"/>
      <c r="Q57" s="199"/>
      <c r="R57" s="199"/>
      <c r="S57" s="199"/>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c r="IP57" s="177"/>
      <c r="IQ57" s="177"/>
      <c r="IR57" s="177"/>
      <c r="IS57" s="177"/>
      <c r="IT57" s="177"/>
      <c r="IU57" s="177"/>
      <c r="IV57" s="177"/>
      <c r="IW57" s="177"/>
    </row>
    <row r="58" spans="1:257" ht="17.75" x14ac:dyDescent="0.25">
      <c r="A58" s="712" t="s">
        <v>34</v>
      </c>
      <c r="B58" s="713"/>
      <c r="C58" s="713"/>
      <c r="D58" s="201"/>
      <c r="E58" s="201"/>
      <c r="F58" s="201"/>
      <c r="G58" s="182" t="s">
        <v>51</v>
      </c>
      <c r="H58" s="201"/>
      <c r="I58" s="202">
        <f>SUM(I60,I73,I87)</f>
        <v>0</v>
      </c>
      <c r="J58" s="203" t="s">
        <v>45</v>
      </c>
      <c r="K58" s="177"/>
      <c r="L58" s="177"/>
      <c r="M58" s="177"/>
      <c r="N58" s="198"/>
      <c r="O58" s="177"/>
      <c r="P58" s="199"/>
      <c r="Q58" s="199"/>
      <c r="R58" s="199"/>
      <c r="S58" s="199"/>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c r="IP58" s="177"/>
      <c r="IQ58" s="177"/>
      <c r="IR58" s="177"/>
      <c r="IS58" s="177"/>
      <c r="IT58" s="177"/>
      <c r="IU58" s="177"/>
      <c r="IV58" s="177"/>
      <c r="IW58" s="177"/>
    </row>
    <row r="59" spans="1:257" ht="31.3" customHeight="1" thickBot="1" x14ac:dyDescent="0.3">
      <c r="A59" s="722" t="s">
        <v>187</v>
      </c>
      <c r="B59" s="723"/>
      <c r="C59" s="723"/>
      <c r="D59" s="723"/>
      <c r="E59" s="723"/>
      <c r="F59" s="723"/>
      <c r="G59" s="723"/>
      <c r="H59" s="723"/>
      <c r="I59" s="724"/>
      <c r="J59" s="177"/>
      <c r="K59" s="177"/>
      <c r="L59" s="177"/>
      <c r="M59" s="177"/>
      <c r="N59" s="198"/>
      <c r="O59" s="177"/>
      <c r="P59" s="199"/>
      <c r="Q59" s="199"/>
      <c r="R59" s="199"/>
      <c r="S59" s="199"/>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7"/>
      <c r="DQ59" s="177"/>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177"/>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177"/>
      <c r="GW59" s="177"/>
      <c r="GX59" s="177"/>
      <c r="GY59" s="177"/>
      <c r="GZ59" s="177"/>
      <c r="HA59" s="177"/>
      <c r="HB59" s="177"/>
      <c r="HC59" s="177"/>
      <c r="HD59" s="177"/>
      <c r="HE59" s="177"/>
      <c r="HF59" s="177"/>
      <c r="HG59" s="177"/>
      <c r="HH59" s="177"/>
      <c r="HI59" s="177"/>
      <c r="HJ59" s="177"/>
      <c r="HK59" s="177"/>
      <c r="HL59" s="177"/>
      <c r="HM59" s="177"/>
      <c r="HN59" s="177"/>
      <c r="HO59" s="177"/>
      <c r="HP59" s="177"/>
      <c r="HQ59" s="177"/>
      <c r="HR59" s="177"/>
      <c r="HS59" s="177"/>
      <c r="HT59" s="177"/>
      <c r="HU59" s="177"/>
      <c r="HV59" s="177"/>
      <c r="HW59" s="177"/>
      <c r="HX59" s="177"/>
      <c r="HY59" s="177"/>
      <c r="HZ59" s="177"/>
      <c r="IA59" s="177"/>
      <c r="IB59" s="177"/>
      <c r="IC59" s="177"/>
      <c r="ID59" s="177"/>
      <c r="IE59" s="177"/>
      <c r="IF59" s="177"/>
      <c r="IG59" s="177"/>
      <c r="IH59" s="177"/>
      <c r="II59" s="177"/>
      <c r="IJ59" s="177"/>
      <c r="IK59" s="177"/>
      <c r="IL59" s="177"/>
      <c r="IM59" s="177"/>
      <c r="IN59" s="177"/>
      <c r="IO59" s="177"/>
      <c r="IP59" s="177"/>
      <c r="IQ59" s="177"/>
      <c r="IR59" s="177"/>
      <c r="IS59" s="177"/>
      <c r="IT59" s="177"/>
      <c r="IU59" s="177"/>
      <c r="IV59" s="177"/>
      <c r="IW59" s="177"/>
    </row>
    <row r="60" spans="1:257" ht="15.75" customHeight="1" x14ac:dyDescent="0.25">
      <c r="A60" s="725" t="s">
        <v>18</v>
      </c>
      <c r="B60" s="726"/>
      <c r="C60" s="726"/>
      <c r="D60" s="204"/>
      <c r="E60" s="204"/>
      <c r="F60" s="204"/>
      <c r="G60" s="205" t="s">
        <v>36</v>
      </c>
      <c r="H60" s="205"/>
      <c r="I60" s="206">
        <f>SUM(I62:I68)</f>
        <v>0</v>
      </c>
      <c r="J60" s="203" t="s">
        <v>44</v>
      </c>
      <c r="K60" s="177"/>
      <c r="L60" s="177"/>
      <c r="M60" s="177"/>
      <c r="N60" s="198"/>
      <c r="O60" s="177"/>
      <c r="P60" s="199"/>
      <c r="Q60" s="199"/>
      <c r="R60" s="199"/>
      <c r="S60" s="199"/>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c r="IS60" s="177"/>
      <c r="IT60" s="177"/>
      <c r="IU60" s="177"/>
      <c r="IV60" s="177"/>
      <c r="IW60" s="177"/>
    </row>
    <row r="61" spans="1:257" ht="15.05" customHeight="1" x14ac:dyDescent="0.25">
      <c r="A61" s="664" t="s">
        <v>188</v>
      </c>
      <c r="B61" s="665"/>
      <c r="C61" s="666"/>
      <c r="D61" s="1" t="s">
        <v>26</v>
      </c>
      <c r="E61" s="1" t="s">
        <v>27</v>
      </c>
      <c r="F61" s="1" t="s">
        <v>28</v>
      </c>
      <c r="G61" s="2" t="s">
        <v>30</v>
      </c>
      <c r="H61" s="2"/>
      <c r="I61" s="207"/>
      <c r="J61" s="178"/>
      <c r="K61" s="177"/>
      <c r="L61" s="177"/>
      <c r="M61" s="177"/>
      <c r="N61" s="198"/>
      <c r="O61" s="177"/>
      <c r="P61" s="199"/>
      <c r="Q61" s="199"/>
      <c r="R61" s="199"/>
      <c r="S61" s="199"/>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c r="IS61" s="177"/>
      <c r="IT61" s="177"/>
      <c r="IU61" s="177"/>
      <c r="IV61" s="177"/>
      <c r="IW61" s="177"/>
    </row>
    <row r="62" spans="1:257" x14ac:dyDescent="0.25">
      <c r="A62" s="616" t="s">
        <v>19</v>
      </c>
      <c r="B62" s="618"/>
      <c r="C62" s="617"/>
      <c r="D62" s="172"/>
      <c r="E62" s="3"/>
      <c r="F62" s="174"/>
      <c r="G62" s="4"/>
      <c r="H62" s="4"/>
      <c r="I62" s="164">
        <f>+D62*E62*G62</f>
        <v>0</v>
      </c>
      <c r="J62" s="178"/>
      <c r="K62" s="177"/>
      <c r="L62" s="177"/>
      <c r="M62" s="177"/>
      <c r="N62" s="198"/>
      <c r="O62" s="177"/>
      <c r="P62" s="199"/>
      <c r="Q62" s="199"/>
      <c r="R62" s="199"/>
      <c r="S62" s="199"/>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c r="IS62" s="177"/>
      <c r="IT62" s="177"/>
      <c r="IU62" s="177"/>
      <c r="IV62" s="177"/>
      <c r="IW62" s="177"/>
    </row>
    <row r="63" spans="1:257" x14ac:dyDescent="0.25">
      <c r="A63" s="616" t="s">
        <v>20</v>
      </c>
      <c r="B63" s="618"/>
      <c r="C63" s="617"/>
      <c r="D63" s="172"/>
      <c r="E63" s="3"/>
      <c r="F63" s="174"/>
      <c r="G63" s="3"/>
      <c r="H63" s="3"/>
      <c r="I63" s="164">
        <f>+D63*E63*G63</f>
        <v>0</v>
      </c>
      <c r="J63" s="178"/>
      <c r="K63" s="177"/>
      <c r="L63" s="177"/>
      <c r="M63" s="177"/>
      <c r="N63" s="177"/>
      <c r="O63" s="177"/>
      <c r="P63" s="199"/>
      <c r="Q63" s="199"/>
      <c r="R63" s="199"/>
      <c r="S63" s="199"/>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177"/>
      <c r="EE63" s="177"/>
      <c r="EF63" s="177"/>
      <c r="EG63" s="177"/>
      <c r="EH63" s="177"/>
      <c r="EI63" s="177"/>
      <c r="EJ63" s="177"/>
      <c r="EK63" s="177"/>
      <c r="EL63" s="177"/>
      <c r="EM63" s="177"/>
      <c r="EN63" s="177"/>
      <c r="EO63" s="177"/>
      <c r="EP63" s="177"/>
      <c r="EQ63" s="177"/>
      <c r="ER63" s="177"/>
      <c r="ES63" s="177"/>
      <c r="ET63" s="177"/>
      <c r="EU63" s="177"/>
      <c r="EV63" s="177"/>
      <c r="EW63" s="177"/>
      <c r="EX63" s="177"/>
      <c r="EY63" s="177"/>
      <c r="EZ63" s="177"/>
      <c r="FA63" s="177"/>
      <c r="FB63" s="177"/>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c r="GT63" s="177"/>
      <c r="GU63" s="177"/>
      <c r="GV63" s="177"/>
      <c r="GW63" s="177"/>
      <c r="GX63" s="177"/>
      <c r="GY63" s="177"/>
      <c r="GZ63" s="177"/>
      <c r="HA63" s="177"/>
      <c r="HB63" s="177"/>
      <c r="HC63" s="177"/>
      <c r="HD63" s="177"/>
      <c r="HE63" s="177"/>
      <c r="HF63" s="177"/>
      <c r="HG63" s="177"/>
      <c r="HH63" s="177"/>
      <c r="HI63" s="177"/>
      <c r="HJ63" s="177"/>
      <c r="HK63" s="177"/>
      <c r="HL63" s="177"/>
      <c r="HM63" s="177"/>
      <c r="HN63" s="177"/>
      <c r="HO63" s="177"/>
      <c r="HP63" s="177"/>
      <c r="HQ63" s="177"/>
      <c r="HR63" s="177"/>
      <c r="HS63" s="177"/>
      <c r="HT63" s="177"/>
      <c r="HU63" s="177"/>
      <c r="HV63" s="177"/>
      <c r="HW63" s="177"/>
      <c r="HX63" s="177"/>
      <c r="HY63" s="177"/>
      <c r="HZ63" s="177"/>
      <c r="IA63" s="177"/>
      <c r="IB63" s="177"/>
      <c r="IC63" s="177"/>
      <c r="ID63" s="177"/>
      <c r="IE63" s="177"/>
      <c r="IF63" s="177"/>
      <c r="IG63" s="177"/>
      <c r="IH63" s="177"/>
      <c r="II63" s="177"/>
      <c r="IJ63" s="177"/>
      <c r="IK63" s="177"/>
      <c r="IL63" s="177"/>
      <c r="IM63" s="177"/>
      <c r="IN63" s="177"/>
      <c r="IO63" s="177"/>
      <c r="IP63" s="177"/>
      <c r="IQ63" s="177"/>
      <c r="IR63" s="177"/>
      <c r="IS63" s="177"/>
      <c r="IT63" s="177"/>
      <c r="IU63" s="177"/>
      <c r="IV63" s="177"/>
      <c r="IW63" s="177"/>
    </row>
    <row r="64" spans="1:257" x14ac:dyDescent="0.25">
      <c r="A64" s="616" t="s">
        <v>21</v>
      </c>
      <c r="B64" s="618"/>
      <c r="C64" s="617"/>
      <c r="D64" s="172"/>
      <c r="E64" s="3"/>
      <c r="F64" s="3"/>
      <c r="G64" s="3"/>
      <c r="H64" s="3"/>
      <c r="I64" s="164">
        <f>+D64*E64*F64*G64</f>
        <v>0</v>
      </c>
      <c r="J64" s="178"/>
      <c r="K64" s="177"/>
      <c r="L64" s="177"/>
      <c r="M64" s="177"/>
      <c r="N64" s="198"/>
      <c r="O64" s="177"/>
      <c r="P64" s="199"/>
      <c r="Q64" s="199"/>
      <c r="R64" s="199"/>
      <c r="S64" s="199"/>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77"/>
      <c r="DG64" s="177"/>
      <c r="DH64" s="177"/>
      <c r="DI64" s="177"/>
      <c r="DJ64" s="177"/>
      <c r="DK64" s="177"/>
      <c r="DL64" s="177"/>
      <c r="DM64" s="177"/>
      <c r="DN64" s="177"/>
      <c r="DO64" s="177"/>
      <c r="DP64" s="177"/>
      <c r="DQ64" s="177"/>
      <c r="DR64" s="177"/>
      <c r="DS64" s="177"/>
      <c r="DT64" s="177"/>
      <c r="DU64" s="177"/>
      <c r="DV64" s="177"/>
      <c r="DW64" s="177"/>
      <c r="DX64" s="177"/>
      <c r="DY64" s="177"/>
      <c r="DZ64" s="177"/>
      <c r="EA64" s="177"/>
      <c r="EB64" s="177"/>
      <c r="EC64" s="177"/>
      <c r="ED64" s="177"/>
      <c r="EE64" s="177"/>
      <c r="EF64" s="177"/>
      <c r="EG64" s="177"/>
      <c r="EH64" s="177"/>
      <c r="EI64" s="177"/>
      <c r="EJ64" s="177"/>
      <c r="EK64" s="177"/>
      <c r="EL64" s="177"/>
      <c r="EM64" s="177"/>
      <c r="EN64" s="177"/>
      <c r="EO64" s="177"/>
      <c r="EP64" s="177"/>
      <c r="EQ64" s="177"/>
      <c r="ER64" s="177"/>
      <c r="ES64" s="177"/>
      <c r="ET64" s="177"/>
      <c r="EU64" s="177"/>
      <c r="EV64" s="177"/>
      <c r="EW64" s="177"/>
      <c r="EX64" s="177"/>
      <c r="EY64" s="177"/>
      <c r="EZ64" s="177"/>
      <c r="FA64" s="177"/>
      <c r="FB64" s="177"/>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7"/>
      <c r="HO64" s="177"/>
      <c r="HP64" s="177"/>
      <c r="HQ64" s="177"/>
      <c r="HR64" s="177"/>
      <c r="HS64" s="177"/>
      <c r="HT64" s="177"/>
      <c r="HU64" s="177"/>
      <c r="HV64" s="177"/>
      <c r="HW64" s="177"/>
      <c r="HX64" s="177"/>
      <c r="HY64" s="177"/>
      <c r="HZ64" s="177"/>
      <c r="IA64" s="177"/>
      <c r="IB64" s="177"/>
      <c r="IC64" s="177"/>
      <c r="ID64" s="177"/>
      <c r="IE64" s="177"/>
      <c r="IF64" s="177"/>
      <c r="IG64" s="177"/>
      <c r="IH64" s="177"/>
      <c r="II64" s="177"/>
      <c r="IJ64" s="177"/>
      <c r="IK64" s="177"/>
      <c r="IL64" s="177"/>
      <c r="IM64" s="177"/>
      <c r="IN64" s="177"/>
      <c r="IO64" s="177"/>
      <c r="IP64" s="177"/>
      <c r="IQ64" s="177"/>
      <c r="IR64" s="177"/>
      <c r="IS64" s="177"/>
      <c r="IT64" s="177"/>
      <c r="IU64" s="177"/>
      <c r="IV64" s="177"/>
      <c r="IW64" s="177"/>
    </row>
    <row r="65" spans="1:257" x14ac:dyDescent="0.25">
      <c r="A65" s="616" t="s">
        <v>32</v>
      </c>
      <c r="B65" s="618"/>
      <c r="C65" s="617"/>
      <c r="D65" s="172"/>
      <c r="E65" s="6"/>
      <c r="F65" s="3"/>
      <c r="G65" s="3"/>
      <c r="H65" s="3"/>
      <c r="I65" s="164">
        <f>+D65*E65*F65*G65</f>
        <v>0</v>
      </c>
      <c r="J65" s="178"/>
      <c r="K65" s="177"/>
      <c r="L65" s="177"/>
      <c r="M65" s="177"/>
      <c r="N65" s="198"/>
      <c r="O65" s="177"/>
      <c r="P65" s="199"/>
      <c r="Q65" s="199"/>
      <c r="R65" s="199"/>
      <c r="S65" s="199"/>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7"/>
      <c r="DD65" s="177"/>
      <c r="DE65" s="177"/>
      <c r="DF65" s="177"/>
      <c r="DG65" s="177"/>
      <c r="DH65" s="177"/>
      <c r="DI65" s="177"/>
      <c r="DJ65" s="177"/>
      <c r="DK65" s="177"/>
      <c r="DL65" s="177"/>
      <c r="DM65" s="177"/>
      <c r="DN65" s="177"/>
      <c r="DO65" s="177"/>
      <c r="DP65" s="177"/>
      <c r="DQ65" s="177"/>
      <c r="DR65" s="177"/>
      <c r="DS65" s="177"/>
      <c r="DT65" s="177"/>
      <c r="DU65" s="177"/>
      <c r="DV65" s="177"/>
      <c r="DW65" s="177"/>
      <c r="DX65" s="177"/>
      <c r="DY65" s="177"/>
      <c r="DZ65" s="177"/>
      <c r="EA65" s="177"/>
      <c r="EB65" s="177"/>
      <c r="EC65" s="177"/>
      <c r="ED65" s="177"/>
      <c r="EE65" s="177"/>
      <c r="EF65" s="177"/>
      <c r="EG65" s="177"/>
      <c r="EH65" s="177"/>
      <c r="EI65" s="177"/>
      <c r="EJ65" s="177"/>
      <c r="EK65" s="177"/>
      <c r="EL65" s="177"/>
      <c r="EM65" s="177"/>
      <c r="EN65" s="177"/>
      <c r="EO65" s="177"/>
      <c r="EP65" s="177"/>
      <c r="EQ65" s="177"/>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7"/>
      <c r="HO65" s="177"/>
      <c r="HP65" s="177"/>
      <c r="HQ65" s="177"/>
      <c r="HR65" s="177"/>
      <c r="HS65" s="177"/>
      <c r="HT65" s="177"/>
      <c r="HU65" s="177"/>
      <c r="HV65" s="177"/>
      <c r="HW65" s="177"/>
      <c r="HX65" s="177"/>
      <c r="HY65" s="177"/>
      <c r="HZ65" s="177"/>
      <c r="IA65" s="177"/>
      <c r="IB65" s="177"/>
      <c r="IC65" s="177"/>
      <c r="ID65" s="177"/>
      <c r="IE65" s="177"/>
      <c r="IF65" s="177"/>
      <c r="IG65" s="177"/>
      <c r="IH65" s="177"/>
      <c r="II65" s="177"/>
      <c r="IJ65" s="177"/>
      <c r="IK65" s="177"/>
      <c r="IL65" s="177"/>
      <c r="IM65" s="177"/>
      <c r="IN65" s="177"/>
      <c r="IO65" s="177"/>
      <c r="IP65" s="177"/>
      <c r="IQ65" s="177"/>
      <c r="IR65" s="177"/>
      <c r="IS65" s="177"/>
      <c r="IT65" s="177"/>
      <c r="IU65" s="177"/>
      <c r="IV65" s="177"/>
      <c r="IW65" s="177"/>
    </row>
    <row r="66" spans="1:257" x14ac:dyDescent="0.25">
      <c r="A66" s="616" t="s">
        <v>22</v>
      </c>
      <c r="B66" s="618"/>
      <c r="C66" s="617"/>
      <c r="D66" s="172"/>
      <c r="E66" s="3"/>
      <c r="F66" s="3"/>
      <c r="G66" s="3"/>
      <c r="H66" s="3"/>
      <c r="I66" s="164">
        <f>+D66*E66*F66*G66</f>
        <v>0</v>
      </c>
      <c r="J66" s="177"/>
    </row>
    <row r="67" spans="1:257" x14ac:dyDescent="0.25">
      <c r="A67" s="616" t="s">
        <v>29</v>
      </c>
      <c r="B67" s="618"/>
      <c r="C67" s="617"/>
      <c r="D67" s="172"/>
      <c r="E67" s="6"/>
      <c r="F67" s="5"/>
      <c r="G67" s="3"/>
      <c r="H67" s="3"/>
      <c r="I67" s="164">
        <f>+D67*E67*G67</f>
        <v>0</v>
      </c>
      <c r="J67" s="177"/>
    </row>
    <row r="68" spans="1:257" x14ac:dyDescent="0.25">
      <c r="A68" s="616" t="s">
        <v>31</v>
      </c>
      <c r="B68" s="618"/>
      <c r="C68" s="617"/>
      <c r="D68" s="172"/>
      <c r="E68" s="3"/>
      <c r="F68" s="3"/>
      <c r="G68" s="3"/>
      <c r="H68" s="3"/>
      <c r="I68" s="164">
        <f>+D68*E68*F68*G68</f>
        <v>0</v>
      </c>
    </row>
    <row r="69" spans="1:257" ht="15.6" x14ac:dyDescent="0.35">
      <c r="A69" s="653" t="s">
        <v>62</v>
      </c>
      <c r="B69" s="654"/>
      <c r="C69" s="654"/>
      <c r="D69" s="654"/>
      <c r="E69" s="654"/>
      <c r="F69" s="654"/>
      <c r="G69" s="654"/>
      <c r="H69" s="654"/>
      <c r="I69" s="655"/>
    </row>
    <row r="70" spans="1:257" ht="30.8" customHeight="1" x14ac:dyDescent="0.25">
      <c r="A70" s="646"/>
      <c r="B70" s="647"/>
      <c r="C70" s="647"/>
      <c r="D70" s="647"/>
      <c r="E70" s="647"/>
      <c r="F70" s="647"/>
      <c r="G70" s="647"/>
      <c r="H70" s="647"/>
      <c r="I70" s="648"/>
    </row>
    <row r="71" spans="1:257" x14ac:dyDescent="0.25">
      <c r="A71" s="716" t="s">
        <v>37</v>
      </c>
      <c r="B71" s="717"/>
      <c r="C71" s="717"/>
      <c r="D71" s="717"/>
      <c r="E71" s="717"/>
      <c r="F71" s="717"/>
      <c r="G71" s="717"/>
      <c r="H71" s="717"/>
      <c r="I71" s="718"/>
      <c r="J71" s="177"/>
    </row>
    <row r="72" spans="1:257" x14ac:dyDescent="0.25">
      <c r="A72" s="208"/>
      <c r="C72" s="209"/>
      <c r="D72" s="209"/>
      <c r="E72" s="209"/>
      <c r="F72" s="209"/>
      <c r="G72" s="210"/>
      <c r="H72" s="210"/>
      <c r="I72" s="211"/>
      <c r="J72" s="177"/>
      <c r="K72" s="177"/>
      <c r="L72" s="177"/>
      <c r="M72" s="177"/>
      <c r="N72" s="198"/>
      <c r="O72" s="177"/>
      <c r="P72" s="199"/>
      <c r="Q72" s="199"/>
      <c r="R72" s="199"/>
      <c r="S72" s="199"/>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c r="CT72" s="177"/>
      <c r="CU72" s="177"/>
      <c r="CV72" s="177"/>
      <c r="CW72" s="177"/>
      <c r="CX72" s="177"/>
      <c r="CY72" s="177"/>
      <c r="CZ72" s="177"/>
      <c r="DA72" s="177"/>
      <c r="DB72" s="177"/>
      <c r="DC72" s="177"/>
      <c r="DD72" s="177"/>
      <c r="DE72" s="177"/>
      <c r="DF72" s="177"/>
      <c r="DG72" s="177"/>
      <c r="DH72" s="177"/>
      <c r="DI72" s="177"/>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c r="GT72" s="177"/>
      <c r="GU72" s="177"/>
      <c r="GV72" s="177"/>
      <c r="GW72" s="177"/>
      <c r="GX72" s="177"/>
      <c r="GY72" s="177"/>
      <c r="GZ72" s="177"/>
      <c r="HA72" s="177"/>
      <c r="HB72" s="177"/>
      <c r="HC72" s="177"/>
      <c r="HD72" s="177"/>
      <c r="HE72" s="177"/>
      <c r="HF72" s="177"/>
      <c r="HG72" s="177"/>
      <c r="HH72" s="177"/>
      <c r="HI72" s="177"/>
      <c r="HJ72" s="177"/>
      <c r="HK72" s="177"/>
      <c r="HL72" s="177"/>
      <c r="HM72" s="177"/>
      <c r="HN72" s="177"/>
      <c r="HO72" s="177"/>
      <c r="HP72" s="177"/>
      <c r="HQ72" s="177"/>
      <c r="HR72" s="177"/>
      <c r="HS72" s="177"/>
      <c r="HT72" s="177"/>
      <c r="HU72" s="177"/>
      <c r="HV72" s="177"/>
      <c r="HW72" s="177"/>
      <c r="HX72" s="177"/>
      <c r="HY72" s="177"/>
      <c r="HZ72" s="177"/>
      <c r="IA72" s="177"/>
      <c r="IB72" s="177"/>
      <c r="IC72" s="177"/>
      <c r="ID72" s="177"/>
      <c r="IE72" s="177"/>
      <c r="IF72" s="177"/>
      <c r="IG72" s="177"/>
      <c r="IH72" s="177"/>
      <c r="II72" s="177"/>
      <c r="IJ72" s="177"/>
      <c r="IK72" s="177"/>
      <c r="IL72" s="177"/>
      <c r="IM72" s="177"/>
      <c r="IN72" s="177"/>
      <c r="IO72" s="177"/>
      <c r="IP72" s="177"/>
      <c r="IQ72" s="177"/>
      <c r="IR72" s="177"/>
      <c r="IS72" s="177"/>
      <c r="IT72" s="177"/>
      <c r="IU72" s="177"/>
      <c r="IV72" s="177"/>
      <c r="IW72" s="177"/>
    </row>
    <row r="73" spans="1:257" x14ac:dyDescent="0.25">
      <c r="A73" s="719" t="s">
        <v>23</v>
      </c>
      <c r="B73" s="720"/>
      <c r="C73" s="720"/>
      <c r="D73" s="720"/>
      <c r="E73" s="720"/>
      <c r="F73" s="721"/>
      <c r="G73" s="212" t="s">
        <v>36</v>
      </c>
      <c r="H73" s="212"/>
      <c r="I73" s="213">
        <f>SUM(I75:I81)</f>
        <v>0</v>
      </c>
      <c r="J73" s="203" t="s">
        <v>43</v>
      </c>
      <c r="K73" s="177"/>
      <c r="L73" s="177"/>
      <c r="M73" s="177"/>
      <c r="N73" s="198"/>
      <c r="O73" s="177"/>
      <c r="P73" s="199"/>
      <c r="Q73" s="199"/>
      <c r="R73" s="199"/>
      <c r="S73" s="199"/>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7"/>
      <c r="IR73" s="177"/>
      <c r="IS73" s="177"/>
      <c r="IT73" s="177"/>
      <c r="IU73" s="177"/>
      <c r="IV73" s="177"/>
      <c r="IW73" s="177"/>
    </row>
    <row r="74" spans="1:257" ht="15.6" x14ac:dyDescent="0.25">
      <c r="A74" s="664" t="s">
        <v>189</v>
      </c>
      <c r="B74" s="665"/>
      <c r="C74" s="666"/>
      <c r="D74" s="1" t="s">
        <v>26</v>
      </c>
      <c r="E74" s="1" t="s">
        <v>27</v>
      </c>
      <c r="F74" s="1" t="s">
        <v>28</v>
      </c>
      <c r="G74" s="2" t="s">
        <v>30</v>
      </c>
      <c r="H74" s="2"/>
      <c r="I74" s="207"/>
      <c r="J74" s="177"/>
      <c r="K74" s="177"/>
      <c r="L74" s="177"/>
      <c r="M74" s="177"/>
      <c r="N74" s="198"/>
      <c r="O74" s="177"/>
      <c r="P74" s="199"/>
      <c r="Q74" s="199"/>
      <c r="R74" s="199"/>
      <c r="S74" s="199"/>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7"/>
      <c r="ID74" s="177"/>
      <c r="IE74" s="177"/>
      <c r="IF74" s="177"/>
      <c r="IG74" s="177"/>
      <c r="IH74" s="177"/>
      <c r="II74" s="177"/>
      <c r="IJ74" s="177"/>
      <c r="IK74" s="177"/>
      <c r="IL74" s="177"/>
      <c r="IM74" s="177"/>
      <c r="IN74" s="177"/>
      <c r="IO74" s="177"/>
      <c r="IP74" s="177"/>
      <c r="IQ74" s="177"/>
      <c r="IR74" s="177"/>
      <c r="IS74" s="177"/>
      <c r="IT74" s="177"/>
      <c r="IU74" s="177"/>
      <c r="IV74" s="177"/>
      <c r="IW74" s="177"/>
    </row>
    <row r="75" spans="1:257" x14ac:dyDescent="0.25">
      <c r="A75" s="616" t="s">
        <v>19</v>
      </c>
      <c r="B75" s="618"/>
      <c r="C75" s="617"/>
      <c r="D75" s="172"/>
      <c r="E75" s="3"/>
      <c r="F75" s="174"/>
      <c r="G75" s="4"/>
      <c r="H75" s="4"/>
      <c r="I75" s="164">
        <f>+D75*E75*G75</f>
        <v>0</v>
      </c>
    </row>
    <row r="76" spans="1:257" ht="15.05" customHeight="1" x14ac:dyDescent="0.25">
      <c r="A76" s="616" t="s">
        <v>20</v>
      </c>
      <c r="B76" s="618"/>
      <c r="C76" s="617"/>
      <c r="D76" s="172"/>
      <c r="E76" s="3"/>
      <c r="F76" s="174"/>
      <c r="G76" s="3"/>
      <c r="H76" s="3"/>
      <c r="I76" s="164">
        <f>+D76*E76*G76</f>
        <v>0</v>
      </c>
      <c r="J76" s="177"/>
    </row>
    <row r="77" spans="1:257" ht="15.05" customHeight="1" x14ac:dyDescent="0.25">
      <c r="A77" s="616" t="s">
        <v>21</v>
      </c>
      <c r="B77" s="618"/>
      <c r="C77" s="617"/>
      <c r="D77" s="172"/>
      <c r="E77" s="3"/>
      <c r="F77" s="3"/>
      <c r="G77" s="3"/>
      <c r="H77" s="3"/>
      <c r="I77" s="164">
        <f>+D77*E77*F77*G77</f>
        <v>0</v>
      </c>
      <c r="J77" s="177"/>
    </row>
    <row r="78" spans="1:257" ht="15.05" customHeight="1" x14ac:dyDescent="0.25">
      <c r="A78" s="616" t="s">
        <v>32</v>
      </c>
      <c r="B78" s="618"/>
      <c r="C78" s="617"/>
      <c r="D78" s="172"/>
      <c r="E78" s="6"/>
      <c r="F78" s="3"/>
      <c r="G78" s="3"/>
      <c r="H78" s="3"/>
      <c r="I78" s="164">
        <f>+D78*E78*F78*G78</f>
        <v>0</v>
      </c>
      <c r="J78" s="177"/>
    </row>
    <row r="79" spans="1:257" ht="15.05" customHeight="1" x14ac:dyDescent="0.25">
      <c r="A79" s="616" t="s">
        <v>33</v>
      </c>
      <c r="B79" s="618"/>
      <c r="C79" s="617"/>
      <c r="D79" s="172"/>
      <c r="E79" s="6"/>
      <c r="F79" s="3"/>
      <c r="G79" s="174"/>
      <c r="H79" s="5"/>
      <c r="I79" s="164">
        <f>+D79*E79*F79</f>
        <v>0</v>
      </c>
      <c r="J79" s="177"/>
    </row>
    <row r="80" spans="1:257" ht="15.05" customHeight="1" x14ac:dyDescent="0.25">
      <c r="A80" s="616" t="s">
        <v>203</v>
      </c>
      <c r="B80" s="618"/>
      <c r="C80" s="617"/>
      <c r="D80" s="172"/>
      <c r="E80" s="6"/>
      <c r="F80" s="174"/>
      <c r="G80" s="3"/>
      <c r="H80" s="3"/>
      <c r="I80" s="164">
        <f>+D80*E80*G80</f>
        <v>0</v>
      </c>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c r="IC80" s="177"/>
      <c r="ID80" s="177"/>
      <c r="IE80" s="177"/>
      <c r="IF80" s="177"/>
      <c r="IG80" s="177"/>
      <c r="IH80" s="177"/>
      <c r="II80" s="177"/>
      <c r="IJ80" s="177"/>
      <c r="IK80" s="177"/>
      <c r="IL80" s="177"/>
      <c r="IM80" s="177"/>
      <c r="IN80" s="177"/>
      <c r="IO80" s="177"/>
      <c r="IP80" s="177"/>
      <c r="IQ80" s="177"/>
      <c r="IR80" s="177"/>
      <c r="IS80" s="177"/>
      <c r="IT80" s="177"/>
      <c r="IU80" s="177"/>
      <c r="IV80" s="177"/>
      <c r="IW80" s="177"/>
    </row>
    <row r="81" spans="1:257" ht="15.05" customHeight="1" x14ac:dyDescent="0.25">
      <c r="A81" s="616" t="s">
        <v>31</v>
      </c>
      <c r="B81" s="618"/>
      <c r="C81" s="617"/>
      <c r="D81" s="172"/>
      <c r="E81" s="3"/>
      <c r="F81" s="3"/>
      <c r="G81" s="3"/>
      <c r="H81" s="3"/>
      <c r="I81" s="164">
        <f>+D81*E81*F81*G81</f>
        <v>0</v>
      </c>
      <c r="J81" s="177"/>
      <c r="K81" s="177"/>
      <c r="L81" s="177"/>
      <c r="M81" s="177"/>
      <c r="N81" s="177"/>
      <c r="O81" s="177"/>
      <c r="P81" s="199"/>
      <c r="Q81" s="199"/>
      <c r="R81" s="199"/>
      <c r="S81" s="199"/>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c r="IC81" s="177"/>
      <c r="ID81" s="177"/>
      <c r="IE81" s="177"/>
      <c r="IF81" s="177"/>
      <c r="IG81" s="177"/>
      <c r="IH81" s="177"/>
      <c r="II81" s="177"/>
      <c r="IJ81" s="177"/>
      <c r="IK81" s="177"/>
      <c r="IL81" s="177"/>
      <c r="IM81" s="177"/>
      <c r="IN81" s="177"/>
      <c r="IO81" s="177"/>
      <c r="IP81" s="177"/>
      <c r="IQ81" s="177"/>
      <c r="IR81" s="177"/>
      <c r="IS81" s="177"/>
      <c r="IT81" s="177"/>
      <c r="IU81" s="177"/>
      <c r="IV81" s="177"/>
      <c r="IW81" s="177"/>
    </row>
    <row r="82" spans="1:257" ht="15.05" customHeight="1" x14ac:dyDescent="0.35">
      <c r="A82" s="653" t="s">
        <v>63</v>
      </c>
      <c r="B82" s="654"/>
      <c r="C82" s="654"/>
      <c r="D82" s="654"/>
      <c r="E82" s="654"/>
      <c r="F82" s="654"/>
      <c r="G82" s="654"/>
      <c r="H82" s="654"/>
      <c r="I82" s="655"/>
      <c r="J82" s="177"/>
      <c r="K82" s="177"/>
      <c r="L82" s="177"/>
      <c r="M82" s="177"/>
      <c r="N82" s="177"/>
      <c r="O82" s="177"/>
      <c r="P82" s="199"/>
      <c r="Q82" s="199"/>
      <c r="R82" s="199"/>
      <c r="S82" s="199"/>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177"/>
      <c r="CS82" s="177"/>
      <c r="CT82" s="177"/>
      <c r="CU82" s="177"/>
      <c r="CV82" s="177"/>
      <c r="CW82" s="177"/>
      <c r="CX82" s="177"/>
      <c r="CY82" s="177"/>
      <c r="CZ82" s="177"/>
      <c r="DA82" s="177"/>
      <c r="DB82" s="177"/>
      <c r="DC82" s="177"/>
      <c r="DD82" s="177"/>
      <c r="DE82" s="177"/>
      <c r="DF82" s="177"/>
      <c r="DG82" s="177"/>
      <c r="DH82" s="177"/>
      <c r="DI82" s="177"/>
      <c r="DJ82" s="177"/>
      <c r="DK82" s="177"/>
      <c r="DL82" s="177"/>
      <c r="DM82" s="177"/>
      <c r="DN82" s="177"/>
      <c r="DO82" s="177"/>
      <c r="DP82" s="177"/>
      <c r="DQ82" s="177"/>
      <c r="DR82" s="177"/>
      <c r="DS82" s="177"/>
      <c r="DT82" s="177"/>
      <c r="DU82" s="177"/>
      <c r="DV82" s="177"/>
      <c r="DW82" s="177"/>
      <c r="DX82" s="177"/>
      <c r="DY82" s="177"/>
      <c r="DZ82" s="177"/>
      <c r="EA82" s="177"/>
      <c r="EB82" s="177"/>
      <c r="EC82" s="177"/>
      <c r="ED82" s="177"/>
      <c r="EE82" s="177"/>
      <c r="EF82" s="177"/>
      <c r="EG82" s="177"/>
      <c r="EH82" s="177"/>
      <c r="EI82" s="177"/>
      <c r="EJ82" s="177"/>
      <c r="EK82" s="177"/>
      <c r="EL82" s="177"/>
      <c r="EM82" s="177"/>
      <c r="EN82" s="177"/>
      <c r="EO82" s="177"/>
      <c r="EP82" s="177"/>
      <c r="EQ82" s="177"/>
      <c r="ER82" s="177"/>
      <c r="ES82" s="177"/>
      <c r="ET82" s="177"/>
      <c r="EU82" s="177"/>
      <c r="EV82" s="177"/>
      <c r="EW82" s="177"/>
      <c r="EX82" s="177"/>
      <c r="EY82" s="177"/>
      <c r="EZ82" s="177"/>
      <c r="FA82" s="177"/>
      <c r="FB82" s="177"/>
      <c r="FC82" s="177"/>
      <c r="FD82" s="17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177"/>
      <c r="GT82" s="177"/>
      <c r="GU82" s="177"/>
      <c r="GV82" s="177"/>
      <c r="GW82" s="177"/>
      <c r="GX82" s="177"/>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c r="IC82" s="177"/>
      <c r="ID82" s="177"/>
      <c r="IE82" s="177"/>
      <c r="IF82" s="177"/>
      <c r="IG82" s="177"/>
      <c r="IH82" s="177"/>
      <c r="II82" s="177"/>
      <c r="IJ82" s="177"/>
      <c r="IK82" s="177"/>
      <c r="IL82" s="177"/>
      <c r="IM82" s="177"/>
      <c r="IN82" s="177"/>
      <c r="IO82" s="177"/>
      <c r="IP82" s="177"/>
      <c r="IQ82" s="177"/>
      <c r="IR82" s="177"/>
      <c r="IS82" s="177"/>
      <c r="IT82" s="177"/>
      <c r="IU82" s="177"/>
      <c r="IV82" s="177"/>
      <c r="IW82" s="177"/>
    </row>
    <row r="83" spans="1:257" ht="31.3" customHeight="1" x14ac:dyDescent="0.25">
      <c r="A83" s="646"/>
      <c r="B83" s="647"/>
      <c r="C83" s="647"/>
      <c r="D83" s="647"/>
      <c r="E83" s="647"/>
      <c r="F83" s="647"/>
      <c r="G83" s="647"/>
      <c r="H83" s="647"/>
      <c r="I83" s="648"/>
      <c r="J83" s="177"/>
      <c r="K83" s="177"/>
      <c r="L83" s="177"/>
      <c r="M83" s="177"/>
      <c r="N83" s="177"/>
      <c r="O83" s="177"/>
      <c r="P83" s="199"/>
      <c r="Q83" s="199"/>
      <c r="R83" s="199"/>
      <c r="S83" s="199"/>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c r="IC83" s="177"/>
      <c r="ID83" s="177"/>
      <c r="IE83" s="177"/>
      <c r="IF83" s="177"/>
      <c r="IG83" s="177"/>
      <c r="IH83" s="177"/>
      <c r="II83" s="177"/>
      <c r="IJ83" s="177"/>
      <c r="IK83" s="177"/>
      <c r="IL83" s="177"/>
      <c r="IM83" s="177"/>
      <c r="IN83" s="177"/>
      <c r="IO83" s="177"/>
      <c r="IP83" s="177"/>
      <c r="IQ83" s="177"/>
      <c r="IR83" s="177"/>
      <c r="IS83" s="177"/>
      <c r="IT83" s="177"/>
      <c r="IU83" s="177"/>
      <c r="IV83" s="177"/>
      <c r="IW83" s="177"/>
    </row>
    <row r="84" spans="1:257" ht="15.6" thickBot="1" x14ac:dyDescent="0.3">
      <c r="A84" s="606" t="s">
        <v>198</v>
      </c>
      <c r="B84" s="607"/>
      <c r="C84" s="607"/>
      <c r="D84" s="607"/>
      <c r="E84" s="607"/>
      <c r="F84" s="607"/>
      <c r="G84" s="607"/>
      <c r="H84" s="607"/>
      <c r="I84" s="608"/>
      <c r="J84" s="177"/>
      <c r="K84" s="177"/>
      <c r="L84" s="177"/>
      <c r="M84" s="177"/>
      <c r="N84" s="177"/>
      <c r="O84" s="177"/>
      <c r="P84" s="199"/>
      <c r="Q84" s="199"/>
      <c r="R84" s="199"/>
      <c r="S84" s="199"/>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7"/>
      <c r="DD84" s="177"/>
      <c r="DE84" s="177"/>
      <c r="DF84" s="177"/>
      <c r="DG84" s="177"/>
      <c r="DH84" s="177"/>
      <c r="DI84" s="177"/>
      <c r="DJ84" s="177"/>
      <c r="DK84" s="177"/>
      <c r="DL84" s="177"/>
      <c r="DM84" s="177"/>
      <c r="DN84" s="177"/>
      <c r="DO84" s="177"/>
      <c r="DP84" s="177"/>
      <c r="DQ84" s="177"/>
      <c r="DR84" s="177"/>
      <c r="DS84" s="177"/>
      <c r="DT84" s="177"/>
      <c r="DU84" s="177"/>
      <c r="DV84" s="177"/>
      <c r="DW84" s="177"/>
      <c r="DX84" s="177"/>
      <c r="DY84" s="177"/>
      <c r="DZ84" s="177"/>
      <c r="EA84" s="177"/>
      <c r="EB84" s="177"/>
      <c r="EC84" s="177"/>
      <c r="ED84" s="177"/>
      <c r="EE84" s="177"/>
      <c r="EF84" s="177"/>
      <c r="EG84" s="177"/>
      <c r="EH84" s="177"/>
      <c r="EI84" s="177"/>
      <c r="EJ84" s="177"/>
      <c r="EK84" s="177"/>
      <c r="EL84" s="177"/>
      <c r="EM84" s="177"/>
      <c r="EN84" s="177"/>
      <c r="EO84" s="177"/>
      <c r="EP84" s="177"/>
      <c r="EQ84" s="177"/>
      <c r="ER84" s="177"/>
      <c r="ES84" s="177"/>
      <c r="ET84" s="177"/>
      <c r="EU84" s="177"/>
      <c r="EV84" s="177"/>
      <c r="EW84" s="177"/>
      <c r="EX84" s="177"/>
      <c r="EY84" s="177"/>
      <c r="EZ84" s="177"/>
      <c r="FA84" s="177"/>
      <c r="FB84" s="177"/>
      <c r="FC84" s="177"/>
      <c r="FD84" s="177"/>
      <c r="FE84" s="177"/>
      <c r="FF84" s="177"/>
      <c r="FG84" s="177"/>
      <c r="FH84" s="177"/>
      <c r="FI84" s="177"/>
      <c r="FJ84" s="177"/>
      <c r="FK84" s="177"/>
      <c r="FL84" s="177"/>
      <c r="FM84" s="177"/>
      <c r="FN84" s="177"/>
      <c r="FO84" s="177"/>
      <c r="FP84" s="177"/>
      <c r="FQ84" s="177"/>
      <c r="FR84" s="177"/>
      <c r="FS84" s="177"/>
      <c r="FT84" s="177"/>
      <c r="FU84" s="177"/>
      <c r="FV84" s="177"/>
      <c r="FW84" s="177"/>
      <c r="FX84" s="177"/>
      <c r="FY84" s="177"/>
      <c r="FZ84" s="177"/>
      <c r="GA84" s="177"/>
      <c r="GB84" s="177"/>
      <c r="GC84" s="177"/>
      <c r="GD84" s="177"/>
      <c r="GE84" s="177"/>
      <c r="GF84" s="177"/>
      <c r="GG84" s="177"/>
      <c r="GH84" s="177"/>
      <c r="GI84" s="177"/>
      <c r="GJ84" s="177"/>
      <c r="GK84" s="177"/>
      <c r="GL84" s="177"/>
      <c r="GM84" s="177"/>
      <c r="GN84" s="177"/>
      <c r="GO84" s="177"/>
      <c r="GP84" s="177"/>
      <c r="GQ84" s="177"/>
      <c r="GR84" s="177"/>
      <c r="GS84" s="177"/>
      <c r="GT84" s="177"/>
      <c r="GU84" s="177"/>
      <c r="GV84" s="177"/>
      <c r="GW84" s="177"/>
      <c r="GX84" s="17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c r="IC84" s="177"/>
      <c r="ID84" s="177"/>
      <c r="IE84" s="177"/>
      <c r="IF84" s="177"/>
      <c r="IG84" s="177"/>
      <c r="IH84" s="177"/>
      <c r="II84" s="177"/>
      <c r="IJ84" s="177"/>
      <c r="IK84" s="177"/>
      <c r="IL84" s="177"/>
      <c r="IM84" s="177"/>
      <c r="IN84" s="177"/>
      <c r="IO84" s="177"/>
      <c r="IP84" s="177"/>
      <c r="IQ84" s="177"/>
      <c r="IR84" s="177"/>
      <c r="IS84" s="177"/>
      <c r="IT84" s="177"/>
      <c r="IU84" s="177"/>
      <c r="IV84" s="177"/>
      <c r="IW84" s="177"/>
    </row>
    <row r="85" spans="1:257" x14ac:dyDescent="0.25">
      <c r="A85" s="168"/>
      <c r="B85" s="167"/>
      <c r="C85" s="167"/>
      <c r="D85" s="167"/>
      <c r="E85" s="167"/>
      <c r="F85" s="167"/>
      <c r="G85" s="167"/>
      <c r="H85" s="167"/>
      <c r="I85" s="169"/>
      <c r="J85" s="177"/>
      <c r="K85" s="177"/>
      <c r="L85" s="177"/>
      <c r="M85" s="177"/>
      <c r="N85" s="177"/>
      <c r="O85" s="177"/>
      <c r="P85" s="199"/>
      <c r="Q85" s="199"/>
      <c r="R85" s="199"/>
      <c r="S85" s="199"/>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c r="CM85" s="177"/>
      <c r="CN85" s="177"/>
      <c r="CO85" s="177"/>
      <c r="CP85" s="177"/>
      <c r="CQ85" s="177"/>
      <c r="CR85" s="177"/>
      <c r="CS85" s="177"/>
      <c r="CT85" s="177"/>
      <c r="CU85" s="177"/>
      <c r="CV85" s="177"/>
      <c r="CW85" s="177"/>
      <c r="CX85" s="177"/>
      <c r="CY85" s="177"/>
      <c r="CZ85" s="177"/>
      <c r="DA85" s="177"/>
      <c r="DB85" s="177"/>
      <c r="DC85" s="177"/>
      <c r="DD85" s="177"/>
      <c r="DE85" s="177"/>
      <c r="DF85" s="177"/>
      <c r="DG85" s="177"/>
      <c r="DH85" s="177"/>
      <c r="DI85" s="177"/>
      <c r="DJ85" s="177"/>
      <c r="DK85" s="177"/>
      <c r="DL85" s="177"/>
      <c r="DM85" s="177"/>
      <c r="DN85" s="177"/>
      <c r="DO85" s="177"/>
      <c r="DP85" s="177"/>
      <c r="DQ85" s="177"/>
      <c r="DR85" s="177"/>
      <c r="DS85" s="177"/>
      <c r="DT85" s="177"/>
      <c r="DU85" s="177"/>
      <c r="DV85" s="177"/>
      <c r="DW85" s="177"/>
      <c r="DX85" s="177"/>
      <c r="DY85" s="177"/>
      <c r="DZ85" s="177"/>
      <c r="EA85" s="177"/>
      <c r="EB85" s="177"/>
      <c r="EC85" s="177"/>
      <c r="ED85" s="177"/>
      <c r="EE85" s="177"/>
      <c r="EF85" s="177"/>
      <c r="EG85" s="177"/>
      <c r="EH85" s="177"/>
      <c r="EI85" s="177"/>
      <c r="EJ85" s="177"/>
      <c r="EK85" s="177"/>
      <c r="EL85" s="177"/>
      <c r="EM85" s="177"/>
      <c r="EN85" s="177"/>
      <c r="EO85" s="177"/>
      <c r="EP85" s="177"/>
      <c r="EQ85" s="177"/>
      <c r="ER85" s="177"/>
      <c r="ES85" s="177"/>
      <c r="ET85" s="177"/>
      <c r="EU85" s="177"/>
      <c r="EV85" s="177"/>
      <c r="EW85" s="177"/>
      <c r="EX85" s="177"/>
      <c r="EY85" s="177"/>
      <c r="EZ85" s="177"/>
      <c r="FA85" s="177"/>
      <c r="FB85" s="177"/>
      <c r="FC85" s="177"/>
      <c r="FD85" s="177"/>
      <c r="FE85" s="177"/>
      <c r="FF85" s="177"/>
      <c r="FG85" s="177"/>
      <c r="FH85" s="177"/>
      <c r="FI85" s="177"/>
      <c r="FJ85" s="177"/>
      <c r="FK85" s="177"/>
      <c r="FL85" s="177"/>
      <c r="FM85" s="177"/>
      <c r="FN85" s="177"/>
      <c r="FO85" s="177"/>
      <c r="FP85" s="177"/>
      <c r="FQ85" s="177"/>
      <c r="FR85" s="177"/>
      <c r="FS85" s="177"/>
      <c r="FT85" s="177"/>
      <c r="FU85" s="177"/>
      <c r="FV85" s="177"/>
      <c r="FW85" s="177"/>
      <c r="FX85" s="177"/>
      <c r="FY85" s="177"/>
      <c r="FZ85" s="177"/>
      <c r="GA85" s="177"/>
      <c r="GB85" s="177"/>
      <c r="GC85" s="177"/>
      <c r="GD85" s="177"/>
      <c r="GE85" s="177"/>
      <c r="GF85" s="177"/>
      <c r="GG85" s="177"/>
      <c r="GH85" s="177"/>
      <c r="GI85" s="177"/>
      <c r="GJ85" s="177"/>
      <c r="GK85" s="177"/>
      <c r="GL85" s="177"/>
      <c r="GM85" s="177"/>
      <c r="GN85" s="177"/>
      <c r="GO85" s="177"/>
      <c r="GP85" s="177"/>
      <c r="GQ85" s="177"/>
      <c r="GR85" s="177"/>
      <c r="GS85" s="177"/>
      <c r="GT85" s="177"/>
      <c r="GU85" s="177"/>
      <c r="GV85" s="177"/>
      <c r="GW85" s="177"/>
      <c r="GX85" s="177"/>
      <c r="GY85" s="177"/>
      <c r="GZ85" s="177"/>
      <c r="HA85" s="177"/>
      <c r="HB85" s="177"/>
      <c r="HC85" s="177"/>
      <c r="HD85" s="177"/>
      <c r="HE85" s="177"/>
      <c r="HF85" s="177"/>
      <c r="HG85" s="177"/>
      <c r="HH85" s="177"/>
      <c r="HI85" s="177"/>
      <c r="HJ85" s="177"/>
      <c r="HK85" s="177"/>
      <c r="HL85" s="177"/>
      <c r="HM85" s="177"/>
      <c r="HN85" s="177"/>
      <c r="HO85" s="177"/>
      <c r="HP85" s="177"/>
      <c r="HQ85" s="177"/>
      <c r="HR85" s="177"/>
      <c r="HS85" s="177"/>
      <c r="HT85" s="177"/>
      <c r="HU85" s="177"/>
      <c r="HV85" s="177"/>
      <c r="HW85" s="177"/>
      <c r="HX85" s="177"/>
      <c r="HY85" s="177"/>
      <c r="HZ85" s="177"/>
      <c r="IA85" s="177"/>
      <c r="IB85" s="177"/>
      <c r="IC85" s="177"/>
      <c r="ID85" s="177"/>
      <c r="IE85" s="177"/>
      <c r="IF85" s="177"/>
      <c r="IG85" s="177"/>
      <c r="IH85" s="177"/>
      <c r="II85" s="177"/>
      <c r="IJ85" s="177"/>
      <c r="IK85" s="177"/>
      <c r="IL85" s="177"/>
      <c r="IM85" s="177"/>
      <c r="IN85" s="177"/>
      <c r="IO85" s="177"/>
      <c r="IP85" s="177"/>
      <c r="IQ85" s="177"/>
      <c r="IR85" s="177"/>
      <c r="IS85" s="177"/>
      <c r="IT85" s="177"/>
      <c r="IU85" s="177"/>
      <c r="IV85" s="177"/>
      <c r="IW85" s="177"/>
    </row>
    <row r="86" spans="1:257" ht="31.7" customHeight="1" x14ac:dyDescent="0.25">
      <c r="A86" s="637" t="s">
        <v>204</v>
      </c>
      <c r="B86" s="638"/>
      <c r="C86" s="638"/>
      <c r="D86" s="638"/>
      <c r="E86" s="638"/>
      <c r="F86" s="638"/>
      <c r="G86" s="638"/>
      <c r="H86" s="638"/>
      <c r="I86" s="639"/>
      <c r="J86" s="177"/>
      <c r="K86" s="177"/>
      <c r="L86" s="177"/>
      <c r="M86" s="177"/>
      <c r="N86" s="177"/>
      <c r="O86" s="177"/>
      <c r="P86" s="199"/>
      <c r="Q86" s="199"/>
      <c r="R86" s="199"/>
      <c r="S86" s="199"/>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c r="CM86" s="177"/>
      <c r="CN86" s="177"/>
      <c r="CO86" s="177"/>
      <c r="CP86" s="177"/>
      <c r="CQ86" s="177"/>
      <c r="CR86" s="177"/>
      <c r="CS86" s="177"/>
      <c r="CT86" s="177"/>
      <c r="CU86" s="177"/>
      <c r="CV86" s="177"/>
      <c r="CW86" s="177"/>
      <c r="CX86" s="177"/>
      <c r="CY86" s="177"/>
      <c r="CZ86" s="177"/>
      <c r="DA86" s="177"/>
      <c r="DB86" s="177"/>
      <c r="DC86" s="177"/>
      <c r="DD86" s="177"/>
      <c r="DE86" s="177"/>
      <c r="DF86" s="177"/>
      <c r="DG86" s="177"/>
      <c r="DH86" s="177"/>
      <c r="DI86" s="177"/>
      <c r="DJ86" s="177"/>
      <c r="DK86" s="177"/>
      <c r="DL86" s="177"/>
      <c r="DM86" s="177"/>
      <c r="DN86" s="177"/>
      <c r="DO86" s="177"/>
      <c r="DP86" s="177"/>
      <c r="DQ86" s="177"/>
      <c r="DR86" s="177"/>
      <c r="DS86" s="177"/>
      <c r="DT86" s="177"/>
      <c r="DU86" s="177"/>
      <c r="DV86" s="177"/>
      <c r="DW86" s="177"/>
      <c r="DX86" s="177"/>
      <c r="DY86" s="177"/>
      <c r="DZ86" s="177"/>
      <c r="EA86" s="177"/>
      <c r="EB86" s="177"/>
      <c r="EC86" s="177"/>
      <c r="ED86" s="177"/>
      <c r="EE86" s="177"/>
      <c r="EF86" s="177"/>
      <c r="EG86" s="177"/>
      <c r="EH86" s="177"/>
      <c r="EI86" s="177"/>
      <c r="EJ86" s="177"/>
      <c r="EK86" s="177"/>
      <c r="EL86" s="177"/>
      <c r="EM86" s="177"/>
      <c r="EN86" s="177"/>
      <c r="EO86" s="177"/>
      <c r="EP86" s="177"/>
      <c r="EQ86" s="177"/>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177"/>
      <c r="GT86" s="177"/>
      <c r="GU86" s="177"/>
      <c r="GV86" s="177"/>
      <c r="GW86" s="177"/>
      <c r="GX86" s="17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c r="IC86" s="177"/>
      <c r="ID86" s="177"/>
      <c r="IE86" s="177"/>
      <c r="IF86" s="177"/>
      <c r="IG86" s="177"/>
      <c r="IH86" s="177"/>
      <c r="II86" s="177"/>
      <c r="IJ86" s="177"/>
      <c r="IK86" s="177"/>
      <c r="IL86" s="177"/>
      <c r="IM86" s="177"/>
      <c r="IN86" s="177"/>
      <c r="IO86" s="177"/>
      <c r="IP86" s="177"/>
      <c r="IQ86" s="177"/>
      <c r="IR86" s="177"/>
      <c r="IS86" s="177"/>
      <c r="IT86" s="177"/>
      <c r="IU86" s="177"/>
      <c r="IV86" s="177"/>
      <c r="IW86" s="177"/>
    </row>
    <row r="87" spans="1:257" x14ac:dyDescent="0.25">
      <c r="A87" s="690" t="s">
        <v>232</v>
      </c>
      <c r="B87" s="691"/>
      <c r="C87" s="730"/>
      <c r="D87" s="1" t="s">
        <v>26</v>
      </c>
      <c r="E87" s="696" t="s">
        <v>205</v>
      </c>
      <c r="F87" s="697"/>
      <c r="G87" s="698"/>
      <c r="H87" s="10"/>
      <c r="I87" s="734">
        <f>D88</f>
        <v>0</v>
      </c>
      <c r="J87" s="177"/>
      <c r="K87" s="177"/>
      <c r="L87" s="177"/>
      <c r="M87" s="177"/>
      <c r="N87" s="177"/>
      <c r="O87" s="177"/>
      <c r="P87" s="199"/>
      <c r="Q87" s="199"/>
      <c r="R87" s="199"/>
      <c r="S87" s="199"/>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c r="CM87" s="177"/>
      <c r="CN87" s="177"/>
      <c r="CO87" s="177"/>
      <c r="CP87" s="177"/>
      <c r="CQ87" s="177"/>
      <c r="CR87" s="177"/>
      <c r="CS87" s="177"/>
      <c r="CT87" s="177"/>
      <c r="CU87" s="177"/>
      <c r="CV87" s="177"/>
      <c r="CW87" s="177"/>
      <c r="CX87" s="177"/>
      <c r="CY87" s="177"/>
      <c r="CZ87" s="177"/>
      <c r="DA87" s="177"/>
      <c r="DB87" s="177"/>
      <c r="DC87" s="177"/>
      <c r="DD87" s="177"/>
      <c r="DE87" s="177"/>
      <c r="DF87" s="177"/>
      <c r="DG87" s="177"/>
      <c r="DH87" s="177"/>
      <c r="DI87" s="177"/>
      <c r="DJ87" s="177"/>
      <c r="DK87" s="177"/>
      <c r="DL87" s="177"/>
      <c r="DM87" s="177"/>
      <c r="DN87" s="177"/>
      <c r="DO87" s="177"/>
      <c r="DP87" s="177"/>
      <c r="DQ87" s="177"/>
      <c r="DR87" s="177"/>
      <c r="DS87" s="177"/>
      <c r="DT87" s="177"/>
      <c r="DU87" s="177"/>
      <c r="DV87" s="177"/>
      <c r="DW87" s="177"/>
      <c r="DX87" s="177"/>
      <c r="DY87" s="177"/>
      <c r="DZ87" s="177"/>
      <c r="EA87" s="177"/>
      <c r="EB87" s="177"/>
      <c r="EC87" s="177"/>
      <c r="ED87" s="177"/>
      <c r="EE87" s="177"/>
      <c r="EF87" s="177"/>
      <c r="EG87" s="177"/>
      <c r="EH87" s="177"/>
      <c r="EI87" s="177"/>
      <c r="EJ87" s="177"/>
      <c r="EK87" s="177"/>
      <c r="EL87" s="177"/>
      <c r="EM87" s="177"/>
      <c r="EN87" s="177"/>
      <c r="EO87" s="177"/>
      <c r="EP87" s="177"/>
      <c r="EQ87" s="177"/>
      <c r="ER87" s="177"/>
      <c r="ES87" s="177"/>
      <c r="ET87" s="177"/>
      <c r="EU87" s="177"/>
      <c r="EV87" s="177"/>
      <c r="EW87" s="177"/>
      <c r="EX87" s="177"/>
      <c r="EY87" s="177"/>
      <c r="EZ87" s="177"/>
      <c r="FA87" s="177"/>
      <c r="FB87" s="177"/>
      <c r="FC87" s="177"/>
      <c r="FD87" s="17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177"/>
      <c r="GT87" s="177"/>
      <c r="GU87" s="177"/>
      <c r="GV87" s="177"/>
      <c r="GW87" s="177"/>
      <c r="GX87" s="17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c r="IC87" s="177"/>
      <c r="ID87" s="177"/>
      <c r="IE87" s="177"/>
      <c r="IF87" s="177"/>
      <c r="IG87" s="177"/>
      <c r="IH87" s="177"/>
      <c r="II87" s="177"/>
      <c r="IJ87" s="177"/>
      <c r="IK87" s="177"/>
      <c r="IL87" s="177"/>
      <c r="IM87" s="177"/>
      <c r="IN87" s="177"/>
      <c r="IO87" s="177"/>
      <c r="IP87" s="177"/>
      <c r="IQ87" s="177"/>
      <c r="IR87" s="177"/>
      <c r="IS87" s="177"/>
      <c r="IT87" s="177"/>
      <c r="IU87" s="177"/>
      <c r="IV87" s="177"/>
      <c r="IW87" s="177"/>
    </row>
    <row r="88" spans="1:257" ht="15.05" customHeight="1" x14ac:dyDescent="0.25">
      <c r="A88" s="731"/>
      <c r="B88" s="732"/>
      <c r="C88" s="733"/>
      <c r="D88" s="171"/>
      <c r="E88" s="699"/>
      <c r="F88" s="700"/>
      <c r="G88" s="701"/>
      <c r="H88" s="10"/>
      <c r="I88" s="735"/>
      <c r="J88" s="177"/>
      <c r="K88" s="177"/>
      <c r="L88" s="177"/>
      <c r="M88" s="177"/>
      <c r="N88" s="177"/>
      <c r="O88" s="177"/>
      <c r="P88" s="199"/>
      <c r="Q88" s="199"/>
      <c r="R88" s="199"/>
      <c r="S88" s="199"/>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c r="CM88" s="177"/>
      <c r="CN88" s="177"/>
      <c r="CO88" s="177"/>
      <c r="CP88" s="177"/>
      <c r="CQ88" s="177"/>
      <c r="CR88" s="177"/>
      <c r="CS88" s="177"/>
      <c r="CT88" s="177"/>
      <c r="CU88" s="177"/>
      <c r="CV88" s="177"/>
      <c r="CW88" s="177"/>
      <c r="CX88" s="177"/>
      <c r="CY88" s="177"/>
      <c r="CZ88" s="177"/>
      <c r="DA88" s="177"/>
      <c r="DB88" s="177"/>
      <c r="DC88" s="177"/>
      <c r="DD88" s="177"/>
      <c r="DE88" s="177"/>
      <c r="DF88" s="177"/>
      <c r="DG88" s="177"/>
      <c r="DH88" s="177"/>
      <c r="DI88" s="177"/>
      <c r="DJ88" s="177"/>
      <c r="DK88" s="177"/>
      <c r="DL88" s="177"/>
      <c r="DM88" s="177"/>
      <c r="DN88" s="177"/>
      <c r="DO88" s="177"/>
      <c r="DP88" s="177"/>
      <c r="DQ88" s="177"/>
      <c r="DR88" s="177"/>
      <c r="DS88" s="177"/>
      <c r="DT88" s="177"/>
      <c r="DU88" s="177"/>
      <c r="DV88" s="177"/>
      <c r="DW88" s="177"/>
      <c r="DX88" s="177"/>
      <c r="DY88" s="177"/>
      <c r="DZ88" s="177"/>
      <c r="EA88" s="177"/>
      <c r="EB88" s="177"/>
      <c r="EC88" s="177"/>
      <c r="ED88" s="177"/>
      <c r="EE88" s="177"/>
      <c r="EF88" s="177"/>
      <c r="EG88" s="177"/>
      <c r="EH88" s="177"/>
      <c r="EI88" s="177"/>
      <c r="EJ88" s="177"/>
      <c r="EK88" s="177"/>
      <c r="EL88" s="177"/>
      <c r="EM88" s="177"/>
      <c r="EN88" s="177"/>
      <c r="EO88" s="177"/>
      <c r="EP88" s="177"/>
      <c r="EQ88" s="177"/>
      <c r="ER88" s="177"/>
      <c r="ES88" s="177"/>
      <c r="ET88" s="177"/>
      <c r="EU88" s="177"/>
      <c r="EV88" s="177"/>
      <c r="EW88" s="177"/>
      <c r="EX88" s="177"/>
      <c r="EY88" s="177"/>
      <c r="EZ88" s="177"/>
      <c r="FA88" s="177"/>
      <c r="FB88" s="177"/>
      <c r="FC88" s="177"/>
      <c r="FD88" s="177"/>
      <c r="FE88" s="177"/>
      <c r="FF88" s="177"/>
      <c r="FG88" s="177"/>
      <c r="FH88" s="177"/>
      <c r="FI88" s="177"/>
      <c r="FJ88" s="177"/>
      <c r="FK88" s="177"/>
      <c r="FL88" s="177"/>
      <c r="FM88" s="177"/>
      <c r="FN88" s="177"/>
      <c r="FO88" s="177"/>
      <c r="FP88" s="177"/>
      <c r="FQ88" s="177"/>
      <c r="FR88" s="177"/>
      <c r="FS88" s="177"/>
      <c r="FT88" s="177"/>
      <c r="FU88" s="177"/>
      <c r="FV88" s="177"/>
      <c r="FW88" s="177"/>
      <c r="FX88" s="177"/>
      <c r="FY88" s="177"/>
      <c r="FZ88" s="177"/>
      <c r="GA88" s="177"/>
      <c r="GB88" s="177"/>
      <c r="GC88" s="177"/>
      <c r="GD88" s="177"/>
      <c r="GE88" s="177"/>
      <c r="GF88" s="177"/>
      <c r="GG88" s="177"/>
      <c r="GH88" s="177"/>
      <c r="GI88" s="177"/>
      <c r="GJ88" s="177"/>
      <c r="GK88" s="177"/>
      <c r="GL88" s="177"/>
      <c r="GM88" s="177"/>
      <c r="GN88" s="177"/>
      <c r="GO88" s="177"/>
      <c r="GP88" s="177"/>
      <c r="GQ88" s="177"/>
      <c r="GR88" s="177"/>
      <c r="GS88" s="177"/>
      <c r="GT88" s="177"/>
      <c r="GU88" s="177"/>
      <c r="GV88" s="177"/>
      <c r="GW88" s="177"/>
      <c r="GX88" s="177"/>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c r="IC88" s="177"/>
      <c r="ID88" s="177"/>
      <c r="IE88" s="177"/>
      <c r="IF88" s="177"/>
      <c r="IG88" s="177"/>
      <c r="IH88" s="177"/>
      <c r="II88" s="177"/>
      <c r="IJ88" s="177"/>
      <c r="IK88" s="177"/>
      <c r="IL88" s="177"/>
      <c r="IM88" s="177"/>
      <c r="IN88" s="177"/>
      <c r="IO88" s="177"/>
      <c r="IP88" s="177"/>
      <c r="IQ88" s="177"/>
      <c r="IR88" s="177"/>
      <c r="IS88" s="177"/>
      <c r="IT88" s="177"/>
      <c r="IU88" s="177"/>
      <c r="IV88" s="177"/>
      <c r="IW88" s="177"/>
    </row>
    <row r="89" spans="1:257" ht="34" customHeight="1" thickBot="1" x14ac:dyDescent="0.3">
      <c r="A89" s="727" t="s">
        <v>233</v>
      </c>
      <c r="B89" s="728"/>
      <c r="C89" s="728"/>
      <c r="D89" s="728"/>
      <c r="E89" s="728"/>
      <c r="F89" s="728"/>
      <c r="G89" s="728"/>
      <c r="H89" s="728"/>
      <c r="I89" s="729"/>
      <c r="J89" s="177"/>
    </row>
    <row r="90" spans="1:257" ht="15.6" thickBot="1" x14ac:dyDescent="0.3">
      <c r="A90" s="736"/>
      <c r="B90" s="736"/>
      <c r="C90" s="736"/>
      <c r="D90" s="736"/>
      <c r="E90" s="736"/>
      <c r="F90" s="736"/>
      <c r="G90" s="736"/>
      <c r="H90" s="736"/>
      <c r="I90" s="736"/>
      <c r="J90" s="177"/>
    </row>
    <row r="91" spans="1:257" ht="17.75" x14ac:dyDescent="0.25">
      <c r="A91" s="714" t="s">
        <v>12</v>
      </c>
      <c r="B91" s="715"/>
      <c r="C91" s="715"/>
      <c r="D91" s="214"/>
      <c r="E91" s="214"/>
      <c r="F91" s="214"/>
      <c r="G91" s="215" t="s">
        <v>51</v>
      </c>
      <c r="H91" s="216"/>
      <c r="I91" s="217">
        <f>SUM(I94:I123)</f>
        <v>0</v>
      </c>
      <c r="J91" s="218" t="s">
        <v>42</v>
      </c>
      <c r="K91" s="177"/>
      <c r="L91" s="177"/>
      <c r="M91" s="177"/>
      <c r="N91" s="177"/>
      <c r="O91" s="177"/>
      <c r="P91" s="199"/>
      <c r="Q91" s="199"/>
      <c r="R91" s="199"/>
      <c r="S91" s="199"/>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c r="CM91" s="177"/>
      <c r="CN91" s="177"/>
      <c r="CO91" s="177"/>
      <c r="CP91" s="177"/>
      <c r="CQ91" s="177"/>
      <c r="CR91" s="177"/>
      <c r="CS91" s="177"/>
      <c r="CT91" s="177"/>
      <c r="CU91" s="177"/>
      <c r="CV91" s="177"/>
      <c r="CW91" s="177"/>
      <c r="CX91" s="177"/>
      <c r="CY91" s="177"/>
      <c r="CZ91" s="177"/>
      <c r="DA91" s="177"/>
      <c r="DB91" s="177"/>
      <c r="DC91" s="177"/>
      <c r="DD91" s="177"/>
      <c r="DE91" s="177"/>
      <c r="DF91" s="177"/>
      <c r="DG91" s="177"/>
      <c r="DH91" s="177"/>
      <c r="DI91" s="177"/>
      <c r="DJ91" s="177"/>
      <c r="DK91" s="177"/>
      <c r="DL91" s="177"/>
      <c r="DM91" s="177"/>
      <c r="DN91" s="177"/>
      <c r="DO91" s="177"/>
      <c r="DP91" s="177"/>
      <c r="DQ91" s="177"/>
      <c r="DR91" s="177"/>
      <c r="DS91" s="177"/>
      <c r="DT91" s="177"/>
      <c r="DU91" s="177"/>
      <c r="DV91" s="177"/>
      <c r="DW91" s="177"/>
      <c r="DX91" s="177"/>
      <c r="DY91" s="177"/>
      <c r="DZ91" s="177"/>
      <c r="EA91" s="177"/>
      <c r="EB91" s="177"/>
      <c r="EC91" s="177"/>
      <c r="ED91" s="177"/>
      <c r="EE91" s="177"/>
      <c r="EF91" s="177"/>
      <c r="EG91" s="177"/>
      <c r="EH91" s="177"/>
      <c r="EI91" s="177"/>
      <c r="EJ91" s="177"/>
      <c r="EK91" s="177"/>
      <c r="EL91" s="177"/>
      <c r="EM91" s="177"/>
      <c r="EN91" s="177"/>
      <c r="EO91" s="177"/>
      <c r="EP91" s="177"/>
      <c r="EQ91" s="177"/>
      <c r="ER91" s="177"/>
      <c r="ES91" s="177"/>
      <c r="ET91" s="177"/>
      <c r="EU91" s="177"/>
      <c r="EV91" s="177"/>
      <c r="EW91" s="177"/>
      <c r="EX91" s="177"/>
      <c r="EY91" s="177"/>
      <c r="EZ91" s="177"/>
      <c r="FA91" s="177"/>
      <c r="FB91" s="177"/>
      <c r="FC91" s="177"/>
      <c r="FD91" s="17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177"/>
      <c r="GT91" s="177"/>
      <c r="GU91" s="177"/>
      <c r="GV91" s="177"/>
      <c r="GW91" s="177"/>
      <c r="GX91" s="177"/>
      <c r="GY91" s="177"/>
      <c r="GZ91" s="177"/>
      <c r="HA91" s="177"/>
      <c r="HB91" s="177"/>
      <c r="HC91" s="177"/>
      <c r="HD91" s="177"/>
      <c r="HE91" s="177"/>
      <c r="HF91" s="177"/>
      <c r="HG91" s="177"/>
      <c r="HH91" s="177"/>
      <c r="HI91" s="177"/>
      <c r="HJ91" s="177"/>
      <c r="HK91" s="177"/>
      <c r="HL91" s="177"/>
      <c r="HM91" s="177"/>
      <c r="HN91" s="177"/>
      <c r="HO91" s="177"/>
      <c r="HP91" s="177"/>
      <c r="HQ91" s="177"/>
      <c r="HR91" s="177"/>
      <c r="HS91" s="177"/>
      <c r="HT91" s="177"/>
      <c r="HU91" s="177"/>
      <c r="HV91" s="177"/>
      <c r="HW91" s="177"/>
      <c r="HX91" s="177"/>
      <c r="HY91" s="177"/>
      <c r="HZ91" s="177"/>
      <c r="IA91" s="177"/>
      <c r="IB91" s="177"/>
      <c r="IC91" s="177"/>
      <c r="ID91" s="177"/>
      <c r="IE91" s="177"/>
      <c r="IF91" s="177"/>
      <c r="IG91" s="177"/>
      <c r="IH91" s="177"/>
      <c r="II91" s="177"/>
      <c r="IJ91" s="177"/>
      <c r="IK91" s="177"/>
      <c r="IL91" s="177"/>
      <c r="IM91" s="177"/>
      <c r="IN91" s="177"/>
      <c r="IO91" s="177"/>
      <c r="IP91" s="177"/>
      <c r="IQ91" s="177"/>
      <c r="IR91" s="177"/>
      <c r="IS91" s="177"/>
      <c r="IT91" s="177"/>
      <c r="IU91" s="177"/>
      <c r="IV91" s="177"/>
      <c r="IW91" s="177"/>
    </row>
    <row r="92" spans="1:257" ht="51.05" customHeight="1" x14ac:dyDescent="0.25">
      <c r="A92" s="637" t="s">
        <v>241</v>
      </c>
      <c r="B92" s="638"/>
      <c r="C92" s="638"/>
      <c r="D92" s="638"/>
      <c r="E92" s="638"/>
      <c r="F92" s="638"/>
      <c r="G92" s="638"/>
      <c r="H92" s="638"/>
      <c r="I92" s="639"/>
      <c r="K92" s="177"/>
      <c r="L92" s="177"/>
      <c r="M92" s="177"/>
      <c r="N92" s="177"/>
      <c r="O92" s="177"/>
      <c r="P92" s="199"/>
      <c r="Q92" s="199"/>
      <c r="R92" s="199"/>
      <c r="S92" s="199"/>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c r="CM92" s="177"/>
      <c r="CN92" s="177"/>
      <c r="CO92" s="177"/>
      <c r="CP92" s="177"/>
      <c r="CQ92" s="177"/>
      <c r="CR92" s="177"/>
      <c r="CS92" s="177"/>
      <c r="CT92" s="177"/>
      <c r="CU92" s="177"/>
      <c r="CV92" s="177"/>
      <c r="CW92" s="177"/>
      <c r="CX92" s="177"/>
      <c r="CY92" s="177"/>
      <c r="CZ92" s="177"/>
      <c r="DA92" s="177"/>
      <c r="DB92" s="177"/>
      <c r="DC92" s="177"/>
      <c r="DD92" s="177"/>
      <c r="DE92" s="177"/>
      <c r="DF92" s="177"/>
      <c r="DG92" s="177"/>
      <c r="DH92" s="177"/>
      <c r="DI92" s="177"/>
      <c r="DJ92" s="177"/>
      <c r="DK92" s="177"/>
      <c r="DL92" s="177"/>
      <c r="DM92" s="177"/>
      <c r="DN92" s="177"/>
      <c r="DO92" s="177"/>
      <c r="DP92" s="177"/>
      <c r="DQ92" s="177"/>
      <c r="DR92" s="177"/>
      <c r="DS92" s="177"/>
      <c r="DT92" s="177"/>
      <c r="DU92" s="177"/>
      <c r="DV92" s="177"/>
      <c r="DW92" s="177"/>
      <c r="DX92" s="177"/>
      <c r="DY92" s="177"/>
      <c r="DZ92" s="177"/>
      <c r="EA92" s="177"/>
      <c r="EB92" s="177"/>
      <c r="EC92" s="177"/>
      <c r="ED92" s="177"/>
      <c r="EE92" s="177"/>
      <c r="EF92" s="177"/>
      <c r="EG92" s="177"/>
      <c r="EH92" s="177"/>
      <c r="EI92" s="177"/>
      <c r="EJ92" s="177"/>
      <c r="EK92" s="177"/>
      <c r="EL92" s="177"/>
      <c r="EM92" s="177"/>
      <c r="EN92" s="177"/>
      <c r="EO92" s="177"/>
      <c r="EP92" s="177"/>
      <c r="EQ92" s="177"/>
      <c r="ER92" s="177"/>
      <c r="ES92" s="177"/>
      <c r="ET92" s="177"/>
      <c r="EU92" s="177"/>
      <c r="EV92" s="177"/>
      <c r="EW92" s="177"/>
      <c r="EX92" s="177"/>
      <c r="EY92" s="177"/>
      <c r="EZ92" s="177"/>
      <c r="FA92" s="177"/>
      <c r="FB92" s="177"/>
      <c r="FC92" s="177"/>
      <c r="FD92" s="177"/>
      <c r="FE92" s="177"/>
      <c r="FF92" s="177"/>
      <c r="FG92" s="177"/>
      <c r="FH92" s="177"/>
      <c r="FI92" s="177"/>
      <c r="FJ92" s="177"/>
      <c r="FK92" s="177"/>
      <c r="FL92" s="177"/>
      <c r="FM92" s="177"/>
      <c r="FN92" s="177"/>
      <c r="FO92" s="177"/>
      <c r="FP92" s="177"/>
      <c r="FQ92" s="177"/>
      <c r="FR92" s="177"/>
      <c r="FS92" s="177"/>
      <c r="FT92" s="177"/>
      <c r="FU92" s="177"/>
      <c r="FV92" s="177"/>
      <c r="FW92" s="177"/>
      <c r="FX92" s="177"/>
      <c r="FY92" s="177"/>
      <c r="FZ92" s="177"/>
      <c r="GA92" s="177"/>
      <c r="GB92" s="177"/>
      <c r="GC92" s="177"/>
      <c r="GD92" s="177"/>
      <c r="GE92" s="177"/>
      <c r="GF92" s="177"/>
      <c r="GG92" s="177"/>
      <c r="GH92" s="177"/>
      <c r="GI92" s="177"/>
      <c r="GJ92" s="177"/>
      <c r="GK92" s="177"/>
      <c r="GL92" s="177"/>
      <c r="GM92" s="177"/>
      <c r="GN92" s="177"/>
      <c r="GO92" s="177"/>
      <c r="GP92" s="177"/>
      <c r="GQ92" s="177"/>
      <c r="GR92" s="177"/>
      <c r="GS92" s="177"/>
      <c r="GT92" s="177"/>
      <c r="GU92" s="177"/>
      <c r="GV92" s="177"/>
      <c r="GW92" s="177"/>
      <c r="GX92" s="177"/>
      <c r="GY92" s="177"/>
      <c r="GZ92" s="177"/>
      <c r="HA92" s="177"/>
      <c r="HB92" s="177"/>
      <c r="HC92" s="177"/>
      <c r="HD92" s="177"/>
      <c r="HE92" s="177"/>
      <c r="HF92" s="177"/>
      <c r="HG92" s="177"/>
      <c r="HH92" s="177"/>
      <c r="HI92" s="177"/>
      <c r="HJ92" s="177"/>
      <c r="HK92" s="177"/>
      <c r="HL92" s="177"/>
      <c r="HM92" s="177"/>
      <c r="HN92" s="177"/>
      <c r="HO92" s="177"/>
      <c r="HP92" s="177"/>
      <c r="HQ92" s="177"/>
      <c r="HR92" s="177"/>
      <c r="HS92" s="177"/>
      <c r="HT92" s="177"/>
      <c r="HU92" s="177"/>
      <c r="HV92" s="177"/>
      <c r="HW92" s="177"/>
      <c r="HX92" s="177"/>
      <c r="HY92" s="177"/>
      <c r="HZ92" s="177"/>
      <c r="IA92" s="177"/>
      <c r="IB92" s="177"/>
      <c r="IC92" s="177"/>
      <c r="ID92" s="177"/>
      <c r="IE92" s="177"/>
      <c r="IF92" s="177"/>
      <c r="IG92" s="177"/>
      <c r="IH92" s="177"/>
      <c r="II92" s="177"/>
      <c r="IJ92" s="177"/>
      <c r="IK92" s="177"/>
      <c r="IL92" s="177"/>
      <c r="IM92" s="177"/>
      <c r="IN92" s="177"/>
      <c r="IO92" s="177"/>
      <c r="IP92" s="177"/>
      <c r="IQ92" s="177"/>
      <c r="IR92" s="177"/>
      <c r="IS92" s="177"/>
      <c r="IT92" s="177"/>
      <c r="IU92" s="177"/>
      <c r="IV92" s="177"/>
      <c r="IW92" s="177"/>
    </row>
    <row r="93" spans="1:257" s="223" customFormat="1" ht="17.75" x14ac:dyDescent="0.25">
      <c r="A93" s="646" t="s">
        <v>207</v>
      </c>
      <c r="B93" s="647"/>
      <c r="C93" s="647"/>
      <c r="D93" s="647"/>
      <c r="E93" s="647"/>
      <c r="F93" s="647"/>
      <c r="G93" s="695"/>
      <c r="H93" s="219"/>
      <c r="I93" s="220" t="s">
        <v>52</v>
      </c>
      <c r="J93" s="179"/>
      <c r="K93" s="221"/>
      <c r="L93" s="221"/>
      <c r="M93" s="221"/>
      <c r="N93" s="221"/>
      <c r="O93" s="221"/>
      <c r="P93" s="222"/>
      <c r="Q93" s="222"/>
      <c r="R93" s="222"/>
      <c r="S93" s="222"/>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c r="DQ93" s="221"/>
      <c r="DR93" s="221"/>
      <c r="DS93" s="221"/>
      <c r="DT93" s="221"/>
      <c r="DU93" s="221"/>
      <c r="DV93" s="221"/>
      <c r="DW93" s="221"/>
      <c r="DX93" s="221"/>
      <c r="DY93" s="221"/>
      <c r="DZ93" s="221"/>
      <c r="EA93" s="221"/>
      <c r="EB93" s="221"/>
      <c r="EC93" s="221"/>
      <c r="ED93" s="221"/>
      <c r="EE93" s="221"/>
      <c r="EF93" s="221"/>
      <c r="EG93" s="221"/>
      <c r="EH93" s="221"/>
      <c r="EI93" s="221"/>
      <c r="EJ93" s="221"/>
      <c r="EK93" s="221"/>
      <c r="EL93" s="221"/>
      <c r="EM93" s="221"/>
      <c r="EN93" s="221"/>
      <c r="EO93" s="221"/>
      <c r="EP93" s="221"/>
      <c r="EQ93" s="221"/>
      <c r="ER93" s="221"/>
      <c r="ES93" s="221"/>
      <c r="ET93" s="221"/>
      <c r="EU93" s="221"/>
      <c r="EV93" s="221"/>
      <c r="EW93" s="221"/>
      <c r="EX93" s="221"/>
      <c r="EY93" s="221"/>
      <c r="EZ93" s="221"/>
      <c r="FA93" s="221"/>
      <c r="FB93" s="221"/>
      <c r="FC93" s="221"/>
      <c r="FD93" s="221"/>
      <c r="FE93" s="221"/>
      <c r="FF93" s="221"/>
      <c r="FG93" s="221"/>
      <c r="FH93" s="221"/>
      <c r="FI93" s="221"/>
      <c r="FJ93" s="221"/>
      <c r="FK93" s="221"/>
      <c r="FL93" s="221"/>
      <c r="FM93" s="221"/>
      <c r="FN93" s="221"/>
      <c r="FO93" s="221"/>
      <c r="FP93" s="221"/>
      <c r="FQ93" s="221"/>
      <c r="FR93" s="221"/>
      <c r="FS93" s="221"/>
      <c r="FT93" s="221"/>
      <c r="FU93" s="221"/>
      <c r="FV93" s="221"/>
      <c r="FW93" s="221"/>
      <c r="FX93" s="221"/>
      <c r="FY93" s="221"/>
      <c r="FZ93" s="221"/>
      <c r="GA93" s="221"/>
      <c r="GB93" s="221"/>
      <c r="GC93" s="221"/>
      <c r="GD93" s="221"/>
      <c r="GE93" s="221"/>
      <c r="GF93" s="221"/>
      <c r="GG93" s="221"/>
      <c r="GH93" s="221"/>
      <c r="GI93" s="221"/>
      <c r="GJ93" s="221"/>
      <c r="GK93" s="221"/>
      <c r="GL93" s="221"/>
      <c r="GM93" s="221"/>
      <c r="GN93" s="221"/>
      <c r="GO93" s="221"/>
      <c r="GP93" s="221"/>
      <c r="GQ93" s="221"/>
      <c r="GR93" s="221"/>
      <c r="GS93" s="221"/>
      <c r="GT93" s="221"/>
      <c r="GU93" s="221"/>
      <c r="GV93" s="221"/>
      <c r="GW93" s="221"/>
      <c r="GX93" s="221"/>
      <c r="GY93" s="221"/>
      <c r="GZ93" s="221"/>
      <c r="HA93" s="221"/>
      <c r="HB93" s="221"/>
      <c r="HC93" s="221"/>
      <c r="HD93" s="221"/>
      <c r="HE93" s="221"/>
      <c r="HF93" s="221"/>
      <c r="HG93" s="221"/>
      <c r="HH93" s="221"/>
      <c r="HI93" s="221"/>
      <c r="HJ93" s="221"/>
      <c r="HK93" s="221"/>
      <c r="HL93" s="221"/>
      <c r="HM93" s="221"/>
      <c r="HN93" s="221"/>
      <c r="HO93" s="221"/>
      <c r="HP93" s="221"/>
      <c r="HQ93" s="221"/>
      <c r="HR93" s="221"/>
      <c r="HS93" s="221"/>
      <c r="HT93" s="221"/>
      <c r="HU93" s="221"/>
      <c r="HV93" s="221"/>
      <c r="HW93" s="221"/>
      <c r="HX93" s="221"/>
      <c r="HY93" s="221"/>
      <c r="HZ93" s="221"/>
      <c r="IA93" s="221"/>
      <c r="IB93" s="221"/>
      <c r="IC93" s="221"/>
      <c r="ID93" s="221"/>
      <c r="IE93" s="221"/>
      <c r="IF93" s="221"/>
      <c r="IG93" s="221"/>
      <c r="IH93" s="221"/>
      <c r="II93" s="221"/>
      <c r="IJ93" s="221"/>
      <c r="IK93" s="221"/>
      <c r="IL93" s="221"/>
      <c r="IM93" s="221"/>
      <c r="IN93" s="221"/>
      <c r="IO93" s="221"/>
      <c r="IP93" s="221"/>
      <c r="IQ93" s="221"/>
      <c r="IR93" s="221"/>
      <c r="IS93" s="221"/>
      <c r="IT93" s="221"/>
      <c r="IU93" s="221"/>
      <c r="IV93" s="221"/>
      <c r="IW93" s="221"/>
    </row>
    <row r="94" spans="1:257" x14ac:dyDescent="0.25">
      <c r="A94" s="693"/>
      <c r="B94" s="694"/>
      <c r="C94" s="694"/>
      <c r="D94" s="694"/>
      <c r="E94" s="694"/>
      <c r="F94" s="694"/>
      <c r="G94" s="618"/>
      <c r="H94" s="7"/>
      <c r="I94" s="164">
        <v>0</v>
      </c>
      <c r="K94" s="177"/>
      <c r="L94" s="177"/>
      <c r="M94" s="177"/>
      <c r="N94" s="177"/>
      <c r="O94" s="177"/>
      <c r="P94" s="199"/>
      <c r="Q94" s="199"/>
      <c r="R94" s="199"/>
      <c r="S94" s="199"/>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c r="CM94" s="177"/>
      <c r="CN94" s="177"/>
      <c r="CO94" s="177"/>
      <c r="CP94" s="177"/>
      <c r="CQ94" s="177"/>
      <c r="CR94" s="177"/>
      <c r="CS94" s="177"/>
      <c r="CT94" s="177"/>
      <c r="CU94" s="177"/>
      <c r="CV94" s="177"/>
      <c r="CW94" s="177"/>
      <c r="CX94" s="177"/>
      <c r="CY94" s="177"/>
      <c r="CZ94" s="177"/>
      <c r="DA94" s="177"/>
      <c r="DB94" s="177"/>
      <c r="DC94" s="177"/>
      <c r="DD94" s="177"/>
      <c r="DE94" s="177"/>
      <c r="DF94" s="177"/>
      <c r="DG94" s="177"/>
      <c r="DH94" s="177"/>
      <c r="DI94" s="177"/>
      <c r="DJ94" s="177"/>
      <c r="DK94" s="177"/>
      <c r="DL94" s="177"/>
      <c r="DM94" s="177"/>
      <c r="DN94" s="177"/>
      <c r="DO94" s="177"/>
      <c r="DP94" s="177"/>
      <c r="DQ94" s="177"/>
      <c r="DR94" s="177"/>
      <c r="DS94" s="177"/>
      <c r="DT94" s="177"/>
      <c r="DU94" s="177"/>
      <c r="DV94" s="177"/>
      <c r="DW94" s="177"/>
      <c r="DX94" s="177"/>
      <c r="DY94" s="177"/>
      <c r="DZ94" s="177"/>
      <c r="EA94" s="177"/>
      <c r="EB94" s="177"/>
      <c r="EC94" s="177"/>
      <c r="ED94" s="177"/>
      <c r="EE94" s="177"/>
      <c r="EF94" s="177"/>
      <c r="EG94" s="177"/>
      <c r="EH94" s="177"/>
      <c r="EI94" s="177"/>
      <c r="EJ94" s="177"/>
      <c r="EK94" s="177"/>
      <c r="EL94" s="177"/>
      <c r="EM94" s="177"/>
      <c r="EN94" s="177"/>
      <c r="EO94" s="177"/>
      <c r="EP94" s="177"/>
      <c r="EQ94" s="177"/>
      <c r="ER94" s="177"/>
      <c r="ES94" s="177"/>
      <c r="ET94" s="177"/>
      <c r="EU94" s="177"/>
      <c r="EV94" s="177"/>
      <c r="EW94" s="177"/>
      <c r="EX94" s="177"/>
      <c r="EY94" s="177"/>
      <c r="EZ94" s="177"/>
      <c r="FA94" s="177"/>
      <c r="FB94" s="177"/>
      <c r="FC94" s="177"/>
      <c r="FD94" s="17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177"/>
      <c r="GT94" s="177"/>
      <c r="GU94" s="177"/>
      <c r="GV94" s="177"/>
      <c r="GW94" s="177"/>
      <c r="GX94" s="177"/>
      <c r="GY94" s="177"/>
      <c r="GZ94" s="177"/>
      <c r="HA94" s="177"/>
      <c r="HB94" s="177"/>
      <c r="HC94" s="177"/>
      <c r="HD94" s="177"/>
      <c r="HE94" s="177"/>
      <c r="HF94" s="177"/>
      <c r="HG94" s="177"/>
      <c r="HH94" s="177"/>
      <c r="HI94" s="177"/>
      <c r="HJ94" s="177"/>
      <c r="HK94" s="177"/>
      <c r="HL94" s="177"/>
      <c r="HM94" s="177"/>
      <c r="HN94" s="177"/>
      <c r="HO94" s="177"/>
      <c r="HP94" s="177"/>
      <c r="HQ94" s="177"/>
      <c r="HR94" s="177"/>
      <c r="HS94" s="177"/>
      <c r="HT94" s="177"/>
      <c r="HU94" s="177"/>
      <c r="HV94" s="177"/>
      <c r="HW94" s="177"/>
      <c r="HX94" s="177"/>
      <c r="HY94" s="177"/>
      <c r="HZ94" s="177"/>
      <c r="IA94" s="177"/>
      <c r="IB94" s="177"/>
      <c r="IC94" s="177"/>
      <c r="ID94" s="177"/>
      <c r="IE94" s="177"/>
      <c r="IF94" s="177"/>
      <c r="IG94" s="177"/>
      <c r="IH94" s="177"/>
      <c r="II94" s="177"/>
      <c r="IJ94" s="177"/>
      <c r="IK94" s="177"/>
      <c r="IL94" s="177"/>
      <c r="IM94" s="177"/>
      <c r="IN94" s="177"/>
      <c r="IO94" s="177"/>
      <c r="IP94" s="177"/>
      <c r="IQ94" s="177"/>
      <c r="IR94" s="177"/>
      <c r="IS94" s="177"/>
      <c r="IT94" s="177"/>
      <c r="IU94" s="177"/>
      <c r="IV94" s="177"/>
      <c r="IW94" s="177"/>
    </row>
    <row r="95" spans="1:257" x14ac:dyDescent="0.25">
      <c r="A95" s="693"/>
      <c r="B95" s="694"/>
      <c r="C95" s="694"/>
      <c r="D95" s="694"/>
      <c r="E95" s="694"/>
      <c r="F95" s="694"/>
      <c r="G95" s="618"/>
      <c r="H95" s="7"/>
      <c r="I95" s="164">
        <v>0</v>
      </c>
      <c r="K95" s="177"/>
      <c r="L95" s="177"/>
      <c r="M95" s="177"/>
      <c r="N95" s="177"/>
      <c r="O95" s="177"/>
      <c r="P95" s="199"/>
      <c r="Q95" s="199"/>
      <c r="R95" s="199"/>
      <c r="S95" s="199"/>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c r="CM95" s="177"/>
      <c r="CN95" s="177"/>
      <c r="CO95" s="177"/>
      <c r="CP95" s="177"/>
      <c r="CQ95" s="177"/>
      <c r="CR95" s="177"/>
      <c r="CS95" s="177"/>
      <c r="CT95" s="177"/>
      <c r="CU95" s="177"/>
      <c r="CV95" s="177"/>
      <c r="CW95" s="177"/>
      <c r="CX95" s="177"/>
      <c r="CY95" s="177"/>
      <c r="CZ95" s="177"/>
      <c r="DA95" s="177"/>
      <c r="DB95" s="177"/>
      <c r="DC95" s="177"/>
      <c r="DD95" s="177"/>
      <c r="DE95" s="177"/>
      <c r="DF95" s="177"/>
      <c r="DG95" s="177"/>
      <c r="DH95" s="177"/>
      <c r="DI95" s="177"/>
      <c r="DJ95" s="177"/>
      <c r="DK95" s="177"/>
      <c r="DL95" s="177"/>
      <c r="DM95" s="177"/>
      <c r="DN95" s="177"/>
      <c r="DO95" s="177"/>
      <c r="DP95" s="177"/>
      <c r="DQ95" s="177"/>
      <c r="DR95" s="177"/>
      <c r="DS95" s="177"/>
      <c r="DT95" s="177"/>
      <c r="DU95" s="177"/>
      <c r="DV95" s="177"/>
      <c r="DW95" s="177"/>
      <c r="DX95" s="177"/>
      <c r="DY95" s="177"/>
      <c r="DZ95" s="177"/>
      <c r="EA95" s="177"/>
      <c r="EB95" s="177"/>
      <c r="EC95" s="177"/>
      <c r="ED95" s="177"/>
      <c r="EE95" s="177"/>
      <c r="EF95" s="177"/>
      <c r="EG95" s="177"/>
      <c r="EH95" s="177"/>
      <c r="EI95" s="177"/>
      <c r="EJ95" s="177"/>
      <c r="EK95" s="177"/>
      <c r="EL95" s="177"/>
      <c r="EM95" s="177"/>
      <c r="EN95" s="177"/>
      <c r="EO95" s="177"/>
      <c r="EP95" s="177"/>
      <c r="EQ95" s="177"/>
      <c r="ER95" s="177"/>
      <c r="ES95" s="177"/>
      <c r="ET95" s="177"/>
      <c r="EU95" s="177"/>
      <c r="EV95" s="177"/>
      <c r="EW95" s="177"/>
      <c r="EX95" s="177"/>
      <c r="EY95" s="177"/>
      <c r="EZ95" s="177"/>
      <c r="FA95" s="177"/>
      <c r="FB95" s="177"/>
      <c r="FC95" s="177"/>
      <c r="FD95" s="17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177"/>
      <c r="GT95" s="177"/>
      <c r="GU95" s="177"/>
      <c r="GV95" s="177"/>
      <c r="GW95" s="177"/>
      <c r="GX95" s="177"/>
      <c r="GY95" s="177"/>
      <c r="GZ95" s="177"/>
      <c r="HA95" s="177"/>
      <c r="HB95" s="177"/>
      <c r="HC95" s="177"/>
      <c r="HD95" s="177"/>
      <c r="HE95" s="177"/>
      <c r="HF95" s="177"/>
      <c r="HG95" s="177"/>
      <c r="HH95" s="177"/>
      <c r="HI95" s="177"/>
      <c r="HJ95" s="177"/>
      <c r="HK95" s="177"/>
      <c r="HL95" s="177"/>
      <c r="HM95" s="177"/>
      <c r="HN95" s="177"/>
      <c r="HO95" s="177"/>
      <c r="HP95" s="177"/>
      <c r="HQ95" s="177"/>
      <c r="HR95" s="177"/>
      <c r="HS95" s="177"/>
      <c r="HT95" s="177"/>
      <c r="HU95" s="177"/>
      <c r="HV95" s="177"/>
      <c r="HW95" s="177"/>
      <c r="HX95" s="177"/>
      <c r="HY95" s="177"/>
      <c r="HZ95" s="177"/>
      <c r="IA95" s="177"/>
      <c r="IB95" s="177"/>
      <c r="IC95" s="177"/>
      <c r="ID95" s="177"/>
      <c r="IE95" s="177"/>
      <c r="IF95" s="177"/>
      <c r="IG95" s="177"/>
      <c r="IH95" s="177"/>
      <c r="II95" s="177"/>
      <c r="IJ95" s="177"/>
      <c r="IK95" s="177"/>
      <c r="IL95" s="177"/>
      <c r="IM95" s="177"/>
      <c r="IN95" s="177"/>
      <c r="IO95" s="177"/>
      <c r="IP95" s="177"/>
      <c r="IQ95" s="177"/>
      <c r="IR95" s="177"/>
      <c r="IS95" s="177"/>
      <c r="IT95" s="177"/>
      <c r="IU95" s="177"/>
      <c r="IV95" s="177"/>
      <c r="IW95" s="177"/>
    </row>
    <row r="96" spans="1:257" x14ac:dyDescent="0.25">
      <c r="A96" s="693"/>
      <c r="B96" s="694"/>
      <c r="C96" s="694"/>
      <c r="D96" s="694"/>
      <c r="E96" s="694"/>
      <c r="F96" s="694"/>
      <c r="G96" s="618"/>
      <c r="H96" s="7"/>
      <c r="I96" s="164">
        <v>0</v>
      </c>
      <c r="K96" s="177"/>
      <c r="L96" s="177"/>
      <c r="M96" s="177"/>
      <c r="N96" s="177"/>
      <c r="O96" s="177"/>
      <c r="P96" s="199"/>
      <c r="Q96" s="199"/>
      <c r="R96" s="199"/>
      <c r="S96" s="199"/>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c r="CM96" s="177"/>
      <c r="CN96" s="177"/>
      <c r="CO96" s="177"/>
      <c r="CP96" s="177"/>
      <c r="CQ96" s="177"/>
      <c r="CR96" s="177"/>
      <c r="CS96" s="177"/>
      <c r="CT96" s="177"/>
      <c r="CU96" s="177"/>
      <c r="CV96" s="177"/>
      <c r="CW96" s="177"/>
      <c r="CX96" s="177"/>
      <c r="CY96" s="177"/>
      <c r="CZ96" s="177"/>
      <c r="DA96" s="177"/>
      <c r="DB96" s="177"/>
      <c r="DC96" s="177"/>
      <c r="DD96" s="177"/>
      <c r="DE96" s="177"/>
      <c r="DF96" s="177"/>
      <c r="DG96" s="177"/>
      <c r="DH96" s="177"/>
      <c r="DI96" s="177"/>
      <c r="DJ96" s="177"/>
      <c r="DK96" s="177"/>
      <c r="DL96" s="177"/>
      <c r="DM96" s="177"/>
      <c r="DN96" s="177"/>
      <c r="DO96" s="177"/>
      <c r="DP96" s="177"/>
      <c r="DQ96" s="177"/>
      <c r="DR96" s="177"/>
      <c r="DS96" s="177"/>
      <c r="DT96" s="177"/>
      <c r="DU96" s="177"/>
      <c r="DV96" s="177"/>
      <c r="DW96" s="177"/>
      <c r="DX96" s="177"/>
      <c r="DY96" s="177"/>
      <c r="DZ96" s="177"/>
      <c r="EA96" s="177"/>
      <c r="EB96" s="177"/>
      <c r="EC96" s="177"/>
      <c r="ED96" s="177"/>
      <c r="EE96" s="177"/>
      <c r="EF96" s="177"/>
      <c r="EG96" s="177"/>
      <c r="EH96" s="177"/>
      <c r="EI96" s="177"/>
      <c r="EJ96" s="177"/>
      <c r="EK96" s="177"/>
      <c r="EL96" s="177"/>
      <c r="EM96" s="177"/>
      <c r="EN96" s="177"/>
      <c r="EO96" s="177"/>
      <c r="EP96" s="177"/>
      <c r="EQ96" s="177"/>
      <c r="ER96" s="177"/>
      <c r="ES96" s="177"/>
      <c r="ET96" s="177"/>
      <c r="EU96" s="177"/>
      <c r="EV96" s="177"/>
      <c r="EW96" s="177"/>
      <c r="EX96" s="177"/>
      <c r="EY96" s="177"/>
      <c r="EZ96" s="177"/>
      <c r="FA96" s="177"/>
      <c r="FB96" s="177"/>
      <c r="FC96" s="177"/>
      <c r="FD96" s="177"/>
      <c r="FE96" s="177"/>
      <c r="FF96" s="177"/>
      <c r="FG96" s="177"/>
      <c r="FH96" s="177"/>
      <c r="FI96" s="177"/>
      <c r="FJ96" s="177"/>
      <c r="FK96" s="177"/>
      <c r="FL96" s="177"/>
      <c r="FM96" s="177"/>
      <c r="FN96" s="177"/>
      <c r="FO96" s="177"/>
      <c r="FP96" s="177"/>
      <c r="FQ96" s="177"/>
      <c r="FR96" s="177"/>
      <c r="FS96" s="177"/>
      <c r="FT96" s="177"/>
      <c r="FU96" s="177"/>
      <c r="FV96" s="177"/>
      <c r="FW96" s="177"/>
      <c r="FX96" s="177"/>
      <c r="FY96" s="177"/>
      <c r="FZ96" s="177"/>
      <c r="GA96" s="177"/>
      <c r="GB96" s="177"/>
      <c r="GC96" s="177"/>
      <c r="GD96" s="177"/>
      <c r="GE96" s="177"/>
      <c r="GF96" s="177"/>
      <c r="GG96" s="177"/>
      <c r="GH96" s="177"/>
      <c r="GI96" s="177"/>
      <c r="GJ96" s="177"/>
      <c r="GK96" s="177"/>
      <c r="GL96" s="177"/>
      <c r="GM96" s="177"/>
      <c r="GN96" s="177"/>
      <c r="GO96" s="177"/>
      <c r="GP96" s="177"/>
      <c r="GQ96" s="177"/>
      <c r="GR96" s="177"/>
      <c r="GS96" s="177"/>
      <c r="GT96" s="177"/>
      <c r="GU96" s="177"/>
      <c r="GV96" s="177"/>
      <c r="GW96" s="177"/>
      <c r="GX96" s="177"/>
      <c r="GY96" s="177"/>
      <c r="GZ96" s="177"/>
      <c r="HA96" s="177"/>
      <c r="HB96" s="177"/>
      <c r="HC96" s="177"/>
      <c r="HD96" s="177"/>
      <c r="HE96" s="177"/>
      <c r="HF96" s="177"/>
      <c r="HG96" s="177"/>
      <c r="HH96" s="177"/>
      <c r="HI96" s="177"/>
      <c r="HJ96" s="177"/>
      <c r="HK96" s="177"/>
      <c r="HL96" s="177"/>
      <c r="HM96" s="177"/>
      <c r="HN96" s="177"/>
      <c r="HO96" s="177"/>
      <c r="HP96" s="177"/>
      <c r="HQ96" s="177"/>
      <c r="HR96" s="177"/>
      <c r="HS96" s="177"/>
      <c r="HT96" s="177"/>
      <c r="HU96" s="177"/>
      <c r="HV96" s="177"/>
      <c r="HW96" s="177"/>
      <c r="HX96" s="177"/>
      <c r="HY96" s="177"/>
      <c r="HZ96" s="177"/>
      <c r="IA96" s="177"/>
      <c r="IB96" s="177"/>
      <c r="IC96" s="177"/>
      <c r="ID96" s="177"/>
      <c r="IE96" s="177"/>
      <c r="IF96" s="177"/>
      <c r="IG96" s="177"/>
      <c r="IH96" s="177"/>
      <c r="II96" s="177"/>
      <c r="IJ96" s="177"/>
      <c r="IK96" s="177"/>
      <c r="IL96" s="177"/>
      <c r="IM96" s="177"/>
      <c r="IN96" s="177"/>
      <c r="IO96" s="177"/>
      <c r="IP96" s="177"/>
      <c r="IQ96" s="177"/>
      <c r="IR96" s="177"/>
      <c r="IS96" s="177"/>
      <c r="IT96" s="177"/>
      <c r="IU96" s="177"/>
      <c r="IV96" s="177"/>
      <c r="IW96" s="177"/>
    </row>
    <row r="97" spans="1:257" x14ac:dyDescent="0.25">
      <c r="A97" s="693"/>
      <c r="B97" s="694"/>
      <c r="C97" s="694"/>
      <c r="D97" s="694"/>
      <c r="E97" s="694"/>
      <c r="F97" s="694"/>
      <c r="G97" s="618"/>
      <c r="H97" s="7"/>
      <c r="I97" s="164">
        <v>0</v>
      </c>
      <c r="K97" s="177"/>
      <c r="L97" s="177"/>
      <c r="M97" s="177"/>
      <c r="N97" s="177"/>
      <c r="O97" s="177"/>
      <c r="P97" s="199"/>
      <c r="Q97" s="199"/>
      <c r="R97" s="199"/>
      <c r="S97" s="199"/>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c r="CM97" s="177"/>
      <c r="CN97" s="177"/>
      <c r="CO97" s="177"/>
      <c r="CP97" s="177"/>
      <c r="CQ97" s="177"/>
      <c r="CR97" s="177"/>
      <c r="CS97" s="177"/>
      <c r="CT97" s="177"/>
      <c r="CU97" s="177"/>
      <c r="CV97" s="177"/>
      <c r="CW97" s="177"/>
      <c r="CX97" s="177"/>
      <c r="CY97" s="177"/>
      <c r="CZ97" s="177"/>
      <c r="DA97" s="177"/>
      <c r="DB97" s="177"/>
      <c r="DC97" s="177"/>
      <c r="DD97" s="177"/>
      <c r="DE97" s="177"/>
      <c r="DF97" s="177"/>
      <c r="DG97" s="177"/>
      <c r="DH97" s="177"/>
      <c r="DI97" s="177"/>
      <c r="DJ97" s="177"/>
      <c r="DK97" s="177"/>
      <c r="DL97" s="177"/>
      <c r="DM97" s="177"/>
      <c r="DN97" s="177"/>
      <c r="DO97" s="177"/>
      <c r="DP97" s="177"/>
      <c r="DQ97" s="177"/>
      <c r="DR97" s="177"/>
      <c r="DS97" s="177"/>
      <c r="DT97" s="177"/>
      <c r="DU97" s="177"/>
      <c r="DV97" s="177"/>
      <c r="DW97" s="177"/>
      <c r="DX97" s="177"/>
      <c r="DY97" s="177"/>
      <c r="DZ97" s="177"/>
      <c r="EA97" s="177"/>
      <c r="EB97" s="177"/>
      <c r="EC97" s="177"/>
      <c r="ED97" s="177"/>
      <c r="EE97" s="177"/>
      <c r="EF97" s="177"/>
      <c r="EG97" s="177"/>
      <c r="EH97" s="177"/>
      <c r="EI97" s="177"/>
      <c r="EJ97" s="177"/>
      <c r="EK97" s="177"/>
      <c r="EL97" s="177"/>
      <c r="EM97" s="177"/>
      <c r="EN97" s="177"/>
      <c r="EO97" s="177"/>
      <c r="EP97" s="177"/>
      <c r="EQ97" s="177"/>
      <c r="ER97" s="177"/>
      <c r="ES97" s="177"/>
      <c r="ET97" s="177"/>
      <c r="EU97" s="177"/>
      <c r="EV97" s="177"/>
      <c r="EW97" s="177"/>
      <c r="EX97" s="177"/>
      <c r="EY97" s="177"/>
      <c r="EZ97" s="177"/>
      <c r="FA97" s="177"/>
      <c r="FB97" s="177"/>
      <c r="FC97" s="177"/>
      <c r="FD97" s="177"/>
      <c r="FE97" s="177"/>
      <c r="FF97" s="177"/>
      <c r="FG97" s="177"/>
      <c r="FH97" s="177"/>
      <c r="FI97" s="177"/>
      <c r="FJ97" s="177"/>
      <c r="FK97" s="177"/>
      <c r="FL97" s="177"/>
      <c r="FM97" s="177"/>
      <c r="FN97" s="177"/>
      <c r="FO97" s="177"/>
      <c r="FP97" s="177"/>
      <c r="FQ97" s="177"/>
      <c r="FR97" s="177"/>
      <c r="FS97" s="177"/>
      <c r="FT97" s="177"/>
      <c r="FU97" s="177"/>
      <c r="FV97" s="177"/>
      <c r="FW97" s="177"/>
      <c r="FX97" s="177"/>
      <c r="FY97" s="177"/>
      <c r="FZ97" s="177"/>
      <c r="GA97" s="177"/>
      <c r="GB97" s="177"/>
      <c r="GC97" s="177"/>
      <c r="GD97" s="177"/>
      <c r="GE97" s="177"/>
      <c r="GF97" s="177"/>
      <c r="GG97" s="177"/>
      <c r="GH97" s="177"/>
      <c r="GI97" s="177"/>
      <c r="GJ97" s="177"/>
      <c r="GK97" s="177"/>
      <c r="GL97" s="177"/>
      <c r="GM97" s="177"/>
      <c r="GN97" s="177"/>
      <c r="GO97" s="177"/>
      <c r="GP97" s="177"/>
      <c r="GQ97" s="177"/>
      <c r="GR97" s="177"/>
      <c r="GS97" s="177"/>
      <c r="GT97" s="177"/>
      <c r="GU97" s="177"/>
      <c r="GV97" s="177"/>
      <c r="GW97" s="177"/>
      <c r="GX97" s="177"/>
      <c r="GY97" s="177"/>
      <c r="GZ97" s="177"/>
      <c r="HA97" s="177"/>
      <c r="HB97" s="177"/>
      <c r="HC97" s="177"/>
      <c r="HD97" s="177"/>
      <c r="HE97" s="177"/>
      <c r="HF97" s="177"/>
      <c r="HG97" s="177"/>
      <c r="HH97" s="177"/>
      <c r="HI97" s="177"/>
      <c r="HJ97" s="177"/>
      <c r="HK97" s="177"/>
      <c r="HL97" s="177"/>
      <c r="HM97" s="177"/>
      <c r="HN97" s="177"/>
      <c r="HO97" s="177"/>
      <c r="HP97" s="177"/>
      <c r="HQ97" s="177"/>
      <c r="HR97" s="177"/>
      <c r="HS97" s="177"/>
      <c r="HT97" s="177"/>
      <c r="HU97" s="177"/>
      <c r="HV97" s="177"/>
      <c r="HW97" s="177"/>
      <c r="HX97" s="177"/>
      <c r="HY97" s="177"/>
      <c r="HZ97" s="177"/>
      <c r="IA97" s="177"/>
      <c r="IB97" s="177"/>
      <c r="IC97" s="177"/>
      <c r="ID97" s="177"/>
      <c r="IE97" s="177"/>
      <c r="IF97" s="177"/>
      <c r="IG97" s="177"/>
      <c r="IH97" s="177"/>
      <c r="II97" s="177"/>
      <c r="IJ97" s="177"/>
      <c r="IK97" s="177"/>
      <c r="IL97" s="177"/>
      <c r="IM97" s="177"/>
      <c r="IN97" s="177"/>
      <c r="IO97" s="177"/>
      <c r="IP97" s="177"/>
      <c r="IQ97" s="177"/>
      <c r="IR97" s="177"/>
      <c r="IS97" s="177"/>
      <c r="IT97" s="177"/>
      <c r="IU97" s="177"/>
      <c r="IV97" s="177"/>
      <c r="IW97" s="177"/>
    </row>
    <row r="98" spans="1:257" x14ac:dyDescent="0.25">
      <c r="A98" s="693"/>
      <c r="B98" s="694"/>
      <c r="C98" s="694"/>
      <c r="D98" s="694"/>
      <c r="E98" s="694"/>
      <c r="F98" s="694"/>
      <c r="G98" s="618"/>
      <c r="H98" s="7"/>
      <c r="I98" s="164">
        <v>0</v>
      </c>
      <c r="K98" s="177"/>
      <c r="L98" s="177"/>
      <c r="M98" s="177"/>
      <c r="N98" s="177"/>
      <c r="O98" s="177"/>
      <c r="P98" s="199"/>
      <c r="Q98" s="199"/>
      <c r="R98" s="199"/>
      <c r="S98" s="199"/>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c r="CM98" s="177"/>
      <c r="CN98" s="177"/>
      <c r="CO98" s="177"/>
      <c r="CP98" s="177"/>
      <c r="CQ98" s="177"/>
      <c r="CR98" s="177"/>
      <c r="CS98" s="177"/>
      <c r="CT98" s="177"/>
      <c r="CU98" s="177"/>
      <c r="CV98" s="177"/>
      <c r="CW98" s="177"/>
      <c r="CX98" s="177"/>
      <c r="CY98" s="177"/>
      <c r="CZ98" s="177"/>
      <c r="DA98" s="177"/>
      <c r="DB98" s="177"/>
      <c r="DC98" s="177"/>
      <c r="DD98" s="177"/>
      <c r="DE98" s="177"/>
      <c r="DF98" s="177"/>
      <c r="DG98" s="177"/>
      <c r="DH98" s="177"/>
      <c r="DI98" s="177"/>
      <c r="DJ98" s="177"/>
      <c r="DK98" s="177"/>
      <c r="DL98" s="177"/>
      <c r="DM98" s="177"/>
      <c r="DN98" s="177"/>
      <c r="DO98" s="177"/>
      <c r="DP98" s="177"/>
      <c r="DQ98" s="177"/>
      <c r="DR98" s="177"/>
      <c r="DS98" s="177"/>
      <c r="DT98" s="177"/>
      <c r="DU98" s="177"/>
      <c r="DV98" s="177"/>
      <c r="DW98" s="177"/>
      <c r="DX98" s="177"/>
      <c r="DY98" s="177"/>
      <c r="DZ98" s="177"/>
      <c r="EA98" s="177"/>
      <c r="EB98" s="177"/>
      <c r="EC98" s="177"/>
      <c r="ED98" s="177"/>
      <c r="EE98" s="177"/>
      <c r="EF98" s="177"/>
      <c r="EG98" s="177"/>
      <c r="EH98" s="177"/>
      <c r="EI98" s="177"/>
      <c r="EJ98" s="177"/>
      <c r="EK98" s="177"/>
      <c r="EL98" s="177"/>
      <c r="EM98" s="177"/>
      <c r="EN98" s="177"/>
      <c r="EO98" s="177"/>
      <c r="EP98" s="177"/>
      <c r="EQ98" s="177"/>
      <c r="ER98" s="177"/>
      <c r="ES98" s="177"/>
      <c r="ET98" s="177"/>
      <c r="EU98" s="177"/>
      <c r="EV98" s="177"/>
      <c r="EW98" s="177"/>
      <c r="EX98" s="177"/>
      <c r="EY98" s="177"/>
      <c r="EZ98" s="177"/>
      <c r="FA98" s="177"/>
      <c r="FB98" s="177"/>
      <c r="FC98" s="177"/>
      <c r="FD98" s="17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177"/>
      <c r="GT98" s="177"/>
      <c r="GU98" s="177"/>
      <c r="GV98" s="177"/>
      <c r="GW98" s="177"/>
      <c r="GX98" s="177"/>
      <c r="GY98" s="177"/>
      <c r="GZ98" s="177"/>
      <c r="HA98" s="177"/>
      <c r="HB98" s="177"/>
      <c r="HC98" s="177"/>
      <c r="HD98" s="177"/>
      <c r="HE98" s="177"/>
      <c r="HF98" s="177"/>
      <c r="HG98" s="177"/>
      <c r="HH98" s="177"/>
      <c r="HI98" s="177"/>
      <c r="HJ98" s="177"/>
      <c r="HK98" s="177"/>
      <c r="HL98" s="177"/>
      <c r="HM98" s="177"/>
      <c r="HN98" s="177"/>
      <c r="HO98" s="177"/>
      <c r="HP98" s="177"/>
      <c r="HQ98" s="177"/>
      <c r="HR98" s="177"/>
      <c r="HS98" s="177"/>
      <c r="HT98" s="177"/>
      <c r="HU98" s="177"/>
      <c r="HV98" s="177"/>
      <c r="HW98" s="177"/>
      <c r="HX98" s="177"/>
      <c r="HY98" s="177"/>
      <c r="HZ98" s="177"/>
      <c r="IA98" s="177"/>
      <c r="IB98" s="177"/>
      <c r="IC98" s="177"/>
      <c r="ID98" s="177"/>
      <c r="IE98" s="177"/>
      <c r="IF98" s="177"/>
      <c r="IG98" s="177"/>
      <c r="IH98" s="177"/>
      <c r="II98" s="177"/>
      <c r="IJ98" s="177"/>
      <c r="IK98" s="177"/>
      <c r="IL98" s="177"/>
      <c r="IM98" s="177"/>
      <c r="IN98" s="177"/>
      <c r="IO98" s="177"/>
      <c r="IP98" s="177"/>
      <c r="IQ98" s="177"/>
      <c r="IR98" s="177"/>
      <c r="IS98" s="177"/>
      <c r="IT98" s="177"/>
      <c r="IU98" s="177"/>
      <c r="IV98" s="177"/>
      <c r="IW98" s="177"/>
    </row>
    <row r="99" spans="1:257" x14ac:dyDescent="0.25">
      <c r="A99" s="693"/>
      <c r="B99" s="694"/>
      <c r="C99" s="694"/>
      <c r="D99" s="694"/>
      <c r="E99" s="694"/>
      <c r="F99" s="694"/>
      <c r="G99" s="618"/>
      <c r="H99" s="7"/>
      <c r="I99" s="164">
        <v>0</v>
      </c>
      <c r="K99" s="177"/>
      <c r="L99" s="177"/>
      <c r="M99" s="177"/>
      <c r="N99" s="177"/>
      <c r="O99" s="177"/>
      <c r="P99" s="199"/>
      <c r="Q99" s="199"/>
      <c r="R99" s="199"/>
      <c r="S99" s="199"/>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c r="CM99" s="177"/>
      <c r="CN99" s="177"/>
      <c r="CO99" s="177"/>
      <c r="CP99" s="177"/>
      <c r="CQ99" s="177"/>
      <c r="CR99" s="177"/>
      <c r="CS99" s="177"/>
      <c r="CT99" s="177"/>
      <c r="CU99" s="177"/>
      <c r="CV99" s="177"/>
      <c r="CW99" s="177"/>
      <c r="CX99" s="177"/>
      <c r="CY99" s="177"/>
      <c r="CZ99" s="177"/>
      <c r="DA99" s="177"/>
      <c r="DB99" s="177"/>
      <c r="DC99" s="177"/>
      <c r="DD99" s="177"/>
      <c r="DE99" s="177"/>
      <c r="DF99" s="177"/>
      <c r="DG99" s="177"/>
      <c r="DH99" s="177"/>
      <c r="DI99" s="177"/>
      <c r="DJ99" s="177"/>
      <c r="DK99" s="177"/>
      <c r="DL99" s="177"/>
      <c r="DM99" s="177"/>
      <c r="DN99" s="177"/>
      <c r="DO99" s="177"/>
      <c r="DP99" s="177"/>
      <c r="DQ99" s="177"/>
      <c r="DR99" s="177"/>
      <c r="DS99" s="177"/>
      <c r="DT99" s="177"/>
      <c r="DU99" s="177"/>
      <c r="DV99" s="177"/>
      <c r="DW99" s="177"/>
      <c r="DX99" s="177"/>
      <c r="DY99" s="177"/>
      <c r="DZ99" s="177"/>
      <c r="EA99" s="177"/>
      <c r="EB99" s="177"/>
      <c r="EC99" s="177"/>
      <c r="ED99" s="177"/>
      <c r="EE99" s="177"/>
      <c r="EF99" s="177"/>
      <c r="EG99" s="177"/>
      <c r="EH99" s="177"/>
      <c r="EI99" s="177"/>
      <c r="EJ99" s="177"/>
      <c r="EK99" s="177"/>
      <c r="EL99" s="177"/>
      <c r="EM99" s="177"/>
      <c r="EN99" s="177"/>
      <c r="EO99" s="177"/>
      <c r="EP99" s="177"/>
      <c r="EQ99" s="177"/>
      <c r="ER99" s="177"/>
      <c r="ES99" s="177"/>
      <c r="ET99" s="177"/>
      <c r="EU99" s="177"/>
      <c r="EV99" s="177"/>
      <c r="EW99" s="177"/>
      <c r="EX99" s="177"/>
      <c r="EY99" s="177"/>
      <c r="EZ99" s="177"/>
      <c r="FA99" s="177"/>
      <c r="FB99" s="177"/>
      <c r="FC99" s="177"/>
      <c r="FD99" s="17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177"/>
      <c r="GT99" s="177"/>
      <c r="GU99" s="177"/>
      <c r="GV99" s="177"/>
      <c r="GW99" s="177"/>
      <c r="GX99" s="177"/>
      <c r="GY99" s="177"/>
      <c r="GZ99" s="177"/>
      <c r="HA99" s="177"/>
      <c r="HB99" s="177"/>
      <c r="HC99" s="177"/>
      <c r="HD99" s="177"/>
      <c r="HE99" s="177"/>
      <c r="HF99" s="177"/>
      <c r="HG99" s="177"/>
      <c r="HH99" s="177"/>
      <c r="HI99" s="177"/>
      <c r="HJ99" s="177"/>
      <c r="HK99" s="177"/>
      <c r="HL99" s="177"/>
      <c r="HM99" s="177"/>
      <c r="HN99" s="177"/>
      <c r="HO99" s="177"/>
      <c r="HP99" s="177"/>
      <c r="HQ99" s="177"/>
      <c r="HR99" s="177"/>
      <c r="HS99" s="177"/>
      <c r="HT99" s="177"/>
      <c r="HU99" s="177"/>
      <c r="HV99" s="177"/>
      <c r="HW99" s="177"/>
      <c r="HX99" s="177"/>
      <c r="HY99" s="177"/>
      <c r="HZ99" s="177"/>
      <c r="IA99" s="177"/>
      <c r="IB99" s="177"/>
      <c r="IC99" s="177"/>
      <c r="ID99" s="177"/>
      <c r="IE99" s="177"/>
      <c r="IF99" s="177"/>
      <c r="IG99" s="177"/>
      <c r="IH99" s="177"/>
      <c r="II99" s="177"/>
      <c r="IJ99" s="177"/>
      <c r="IK99" s="177"/>
      <c r="IL99" s="177"/>
      <c r="IM99" s="177"/>
      <c r="IN99" s="177"/>
      <c r="IO99" s="177"/>
      <c r="IP99" s="177"/>
      <c r="IQ99" s="177"/>
      <c r="IR99" s="177"/>
      <c r="IS99" s="177"/>
      <c r="IT99" s="177"/>
      <c r="IU99" s="177"/>
      <c r="IV99" s="177"/>
      <c r="IW99" s="177"/>
    </row>
    <row r="100" spans="1:257" x14ac:dyDescent="0.25">
      <c r="A100" s="693"/>
      <c r="B100" s="694"/>
      <c r="C100" s="694"/>
      <c r="D100" s="694"/>
      <c r="E100" s="694"/>
      <c r="F100" s="694"/>
      <c r="G100" s="618"/>
      <c r="H100" s="7"/>
      <c r="I100" s="164">
        <v>0</v>
      </c>
      <c r="K100" s="177"/>
      <c r="L100" s="177"/>
      <c r="M100" s="177"/>
      <c r="N100" s="177"/>
      <c r="O100" s="177"/>
      <c r="P100" s="199"/>
      <c r="Q100" s="199"/>
      <c r="R100" s="199"/>
      <c r="S100" s="199"/>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c r="CM100" s="177"/>
      <c r="CN100" s="177"/>
      <c r="CO100" s="177"/>
      <c r="CP100" s="177"/>
      <c r="CQ100" s="177"/>
      <c r="CR100" s="177"/>
      <c r="CS100" s="177"/>
      <c r="CT100" s="177"/>
      <c r="CU100" s="177"/>
      <c r="CV100" s="177"/>
      <c r="CW100" s="177"/>
      <c r="CX100" s="177"/>
      <c r="CY100" s="177"/>
      <c r="CZ100" s="177"/>
      <c r="DA100" s="177"/>
      <c r="DB100" s="177"/>
      <c r="DC100" s="177"/>
      <c r="DD100" s="177"/>
      <c r="DE100" s="177"/>
      <c r="DF100" s="177"/>
      <c r="DG100" s="177"/>
      <c r="DH100" s="177"/>
      <c r="DI100" s="177"/>
      <c r="DJ100" s="177"/>
      <c r="DK100" s="177"/>
      <c r="DL100" s="177"/>
      <c r="DM100" s="177"/>
      <c r="DN100" s="177"/>
      <c r="DO100" s="177"/>
      <c r="DP100" s="177"/>
      <c r="DQ100" s="177"/>
      <c r="DR100" s="177"/>
      <c r="DS100" s="177"/>
      <c r="DT100" s="177"/>
      <c r="DU100" s="177"/>
      <c r="DV100" s="177"/>
      <c r="DW100" s="177"/>
      <c r="DX100" s="177"/>
      <c r="DY100" s="177"/>
      <c r="DZ100" s="177"/>
      <c r="EA100" s="177"/>
      <c r="EB100" s="177"/>
      <c r="EC100" s="177"/>
      <c r="ED100" s="177"/>
      <c r="EE100" s="177"/>
      <c r="EF100" s="177"/>
      <c r="EG100" s="177"/>
      <c r="EH100" s="177"/>
      <c r="EI100" s="177"/>
      <c r="EJ100" s="177"/>
      <c r="EK100" s="177"/>
      <c r="EL100" s="177"/>
      <c r="EM100" s="177"/>
      <c r="EN100" s="177"/>
      <c r="EO100" s="177"/>
      <c r="EP100" s="177"/>
      <c r="EQ100" s="177"/>
      <c r="ER100" s="177"/>
      <c r="ES100" s="177"/>
      <c r="ET100" s="177"/>
      <c r="EU100" s="177"/>
      <c r="EV100" s="177"/>
      <c r="EW100" s="177"/>
      <c r="EX100" s="177"/>
      <c r="EY100" s="177"/>
      <c r="EZ100" s="177"/>
      <c r="FA100" s="177"/>
      <c r="FB100" s="177"/>
      <c r="FC100" s="177"/>
      <c r="FD100" s="177"/>
      <c r="FE100" s="177"/>
      <c r="FF100" s="177"/>
      <c r="FG100" s="177"/>
      <c r="FH100" s="177"/>
      <c r="FI100" s="177"/>
      <c r="FJ100" s="177"/>
      <c r="FK100" s="177"/>
      <c r="FL100" s="177"/>
      <c r="FM100" s="177"/>
      <c r="FN100" s="177"/>
      <c r="FO100" s="177"/>
      <c r="FP100" s="177"/>
      <c r="FQ100" s="177"/>
      <c r="FR100" s="177"/>
      <c r="FS100" s="177"/>
      <c r="FT100" s="177"/>
      <c r="FU100" s="177"/>
      <c r="FV100" s="177"/>
      <c r="FW100" s="177"/>
      <c r="FX100" s="177"/>
      <c r="FY100" s="177"/>
      <c r="FZ100" s="177"/>
      <c r="GA100" s="177"/>
      <c r="GB100" s="177"/>
      <c r="GC100" s="177"/>
      <c r="GD100" s="177"/>
      <c r="GE100" s="177"/>
      <c r="GF100" s="177"/>
      <c r="GG100" s="177"/>
      <c r="GH100" s="177"/>
      <c r="GI100" s="177"/>
      <c r="GJ100" s="177"/>
      <c r="GK100" s="177"/>
      <c r="GL100" s="177"/>
      <c r="GM100" s="177"/>
      <c r="GN100" s="177"/>
      <c r="GO100" s="177"/>
      <c r="GP100" s="177"/>
      <c r="GQ100" s="177"/>
      <c r="GR100" s="177"/>
      <c r="GS100" s="177"/>
      <c r="GT100" s="177"/>
      <c r="GU100" s="177"/>
      <c r="GV100" s="177"/>
      <c r="GW100" s="177"/>
      <c r="GX100" s="177"/>
      <c r="GY100" s="177"/>
      <c r="GZ100" s="177"/>
      <c r="HA100" s="177"/>
      <c r="HB100" s="177"/>
      <c r="HC100" s="177"/>
      <c r="HD100" s="177"/>
      <c r="HE100" s="177"/>
      <c r="HF100" s="177"/>
      <c r="HG100" s="177"/>
      <c r="HH100" s="177"/>
      <c r="HI100" s="177"/>
      <c r="HJ100" s="177"/>
      <c r="HK100" s="177"/>
      <c r="HL100" s="177"/>
      <c r="HM100" s="177"/>
      <c r="HN100" s="177"/>
      <c r="HO100" s="177"/>
      <c r="HP100" s="177"/>
      <c r="HQ100" s="177"/>
      <c r="HR100" s="177"/>
      <c r="HS100" s="177"/>
      <c r="HT100" s="177"/>
      <c r="HU100" s="177"/>
      <c r="HV100" s="177"/>
      <c r="HW100" s="177"/>
      <c r="HX100" s="177"/>
      <c r="HY100" s="177"/>
      <c r="HZ100" s="177"/>
      <c r="IA100" s="177"/>
      <c r="IB100" s="177"/>
      <c r="IC100" s="177"/>
      <c r="ID100" s="177"/>
      <c r="IE100" s="177"/>
      <c r="IF100" s="177"/>
      <c r="IG100" s="177"/>
      <c r="IH100" s="177"/>
      <c r="II100" s="177"/>
      <c r="IJ100" s="177"/>
      <c r="IK100" s="177"/>
      <c r="IL100" s="177"/>
      <c r="IM100" s="177"/>
      <c r="IN100" s="177"/>
      <c r="IO100" s="177"/>
      <c r="IP100" s="177"/>
      <c r="IQ100" s="177"/>
      <c r="IR100" s="177"/>
      <c r="IS100" s="177"/>
      <c r="IT100" s="177"/>
      <c r="IU100" s="177"/>
      <c r="IV100" s="177"/>
      <c r="IW100" s="177"/>
    </row>
    <row r="101" spans="1:257" x14ac:dyDescent="0.25">
      <c r="A101" s="693"/>
      <c r="B101" s="694"/>
      <c r="C101" s="694"/>
      <c r="D101" s="694"/>
      <c r="E101" s="694"/>
      <c r="F101" s="694"/>
      <c r="G101" s="618"/>
      <c r="H101" s="7"/>
      <c r="I101" s="164">
        <v>0</v>
      </c>
      <c r="K101" s="177"/>
      <c r="L101" s="177"/>
      <c r="M101" s="177"/>
      <c r="N101" s="177"/>
      <c r="O101" s="177"/>
      <c r="P101" s="199"/>
      <c r="Q101" s="199"/>
      <c r="R101" s="199"/>
      <c r="S101" s="199"/>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S101" s="177"/>
      <c r="CT101" s="177"/>
      <c r="CU101" s="177"/>
      <c r="CV101" s="177"/>
      <c r="CW101" s="177"/>
      <c r="CX101" s="177"/>
      <c r="CY101" s="177"/>
      <c r="CZ101" s="177"/>
      <c r="DA101" s="177"/>
      <c r="DB101" s="177"/>
      <c r="DC101" s="177"/>
      <c r="DD101" s="177"/>
      <c r="DE101" s="177"/>
      <c r="DF101" s="177"/>
      <c r="DG101" s="177"/>
      <c r="DH101" s="177"/>
      <c r="DI101" s="177"/>
      <c r="DJ101" s="177"/>
      <c r="DK101" s="177"/>
      <c r="DL101" s="177"/>
      <c r="DM101" s="177"/>
      <c r="DN101" s="177"/>
      <c r="DO101" s="177"/>
      <c r="DP101" s="177"/>
      <c r="DQ101" s="177"/>
      <c r="DR101" s="177"/>
      <c r="DS101" s="177"/>
      <c r="DT101" s="177"/>
      <c r="DU101" s="177"/>
      <c r="DV101" s="177"/>
      <c r="DW101" s="177"/>
      <c r="DX101" s="177"/>
      <c r="DY101" s="177"/>
      <c r="DZ101" s="177"/>
      <c r="EA101" s="177"/>
      <c r="EB101" s="177"/>
      <c r="EC101" s="177"/>
      <c r="ED101" s="177"/>
      <c r="EE101" s="177"/>
      <c r="EF101" s="177"/>
      <c r="EG101" s="177"/>
      <c r="EH101" s="177"/>
      <c r="EI101" s="177"/>
      <c r="EJ101" s="177"/>
      <c r="EK101" s="177"/>
      <c r="EL101" s="177"/>
      <c r="EM101" s="177"/>
      <c r="EN101" s="177"/>
      <c r="EO101" s="177"/>
      <c r="EP101" s="177"/>
      <c r="EQ101" s="177"/>
      <c r="ER101" s="177"/>
      <c r="ES101" s="177"/>
      <c r="ET101" s="177"/>
      <c r="EU101" s="177"/>
      <c r="EV101" s="177"/>
      <c r="EW101" s="177"/>
      <c r="EX101" s="177"/>
      <c r="EY101" s="177"/>
      <c r="EZ101" s="177"/>
      <c r="FA101" s="177"/>
      <c r="FB101" s="177"/>
      <c r="FC101" s="177"/>
      <c r="FD101" s="177"/>
      <c r="FE101" s="177"/>
      <c r="FF101" s="177"/>
      <c r="FG101" s="177"/>
      <c r="FH101" s="177"/>
      <c r="FI101" s="177"/>
      <c r="FJ101" s="177"/>
      <c r="FK101" s="177"/>
      <c r="FL101" s="177"/>
      <c r="FM101" s="177"/>
      <c r="FN101" s="177"/>
      <c r="FO101" s="177"/>
      <c r="FP101" s="177"/>
      <c r="FQ101" s="177"/>
      <c r="FR101" s="177"/>
      <c r="FS101" s="177"/>
      <c r="FT101" s="177"/>
      <c r="FU101" s="177"/>
      <c r="FV101" s="177"/>
      <c r="FW101" s="177"/>
      <c r="FX101" s="177"/>
      <c r="FY101" s="177"/>
      <c r="FZ101" s="177"/>
      <c r="GA101" s="177"/>
      <c r="GB101" s="177"/>
      <c r="GC101" s="177"/>
      <c r="GD101" s="177"/>
      <c r="GE101" s="177"/>
      <c r="GF101" s="177"/>
      <c r="GG101" s="177"/>
      <c r="GH101" s="177"/>
      <c r="GI101" s="177"/>
      <c r="GJ101" s="177"/>
      <c r="GK101" s="177"/>
      <c r="GL101" s="177"/>
      <c r="GM101" s="177"/>
      <c r="GN101" s="177"/>
      <c r="GO101" s="177"/>
      <c r="GP101" s="177"/>
      <c r="GQ101" s="177"/>
      <c r="GR101" s="177"/>
      <c r="GS101" s="177"/>
      <c r="GT101" s="177"/>
      <c r="GU101" s="177"/>
      <c r="GV101" s="177"/>
      <c r="GW101" s="177"/>
      <c r="GX101" s="177"/>
      <c r="GY101" s="177"/>
      <c r="GZ101" s="177"/>
      <c r="HA101" s="177"/>
      <c r="HB101" s="177"/>
      <c r="HC101" s="177"/>
      <c r="HD101" s="177"/>
      <c r="HE101" s="177"/>
      <c r="HF101" s="177"/>
      <c r="HG101" s="177"/>
      <c r="HH101" s="177"/>
      <c r="HI101" s="177"/>
      <c r="HJ101" s="177"/>
      <c r="HK101" s="177"/>
      <c r="HL101" s="177"/>
      <c r="HM101" s="177"/>
      <c r="HN101" s="177"/>
      <c r="HO101" s="177"/>
      <c r="HP101" s="177"/>
      <c r="HQ101" s="177"/>
      <c r="HR101" s="177"/>
      <c r="HS101" s="177"/>
      <c r="HT101" s="177"/>
      <c r="HU101" s="177"/>
      <c r="HV101" s="177"/>
      <c r="HW101" s="177"/>
      <c r="HX101" s="177"/>
      <c r="HY101" s="177"/>
      <c r="HZ101" s="177"/>
      <c r="IA101" s="177"/>
      <c r="IB101" s="177"/>
      <c r="IC101" s="177"/>
      <c r="ID101" s="177"/>
      <c r="IE101" s="177"/>
      <c r="IF101" s="177"/>
      <c r="IG101" s="177"/>
      <c r="IH101" s="177"/>
      <c r="II101" s="177"/>
      <c r="IJ101" s="177"/>
      <c r="IK101" s="177"/>
      <c r="IL101" s="177"/>
      <c r="IM101" s="177"/>
      <c r="IN101" s="177"/>
      <c r="IO101" s="177"/>
      <c r="IP101" s="177"/>
      <c r="IQ101" s="177"/>
      <c r="IR101" s="177"/>
      <c r="IS101" s="177"/>
      <c r="IT101" s="177"/>
      <c r="IU101" s="177"/>
      <c r="IV101" s="177"/>
      <c r="IW101" s="177"/>
    </row>
    <row r="102" spans="1:257" x14ac:dyDescent="0.25">
      <c r="A102" s="693"/>
      <c r="B102" s="694"/>
      <c r="C102" s="694"/>
      <c r="D102" s="694"/>
      <c r="E102" s="694"/>
      <c r="F102" s="694"/>
      <c r="G102" s="618"/>
      <c r="H102" s="7"/>
      <c r="I102" s="164">
        <v>0</v>
      </c>
      <c r="K102" s="177"/>
      <c r="L102" s="177"/>
      <c r="M102" s="177"/>
      <c r="N102" s="177"/>
      <c r="O102" s="177"/>
      <c r="P102" s="199"/>
      <c r="Q102" s="199"/>
      <c r="R102" s="199"/>
      <c r="S102" s="199"/>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c r="CM102" s="177"/>
      <c r="CN102" s="177"/>
      <c r="CO102" s="177"/>
      <c r="CP102" s="177"/>
      <c r="CQ102" s="177"/>
      <c r="CR102" s="177"/>
      <c r="CS102" s="177"/>
      <c r="CT102" s="177"/>
      <c r="CU102" s="177"/>
      <c r="CV102" s="177"/>
      <c r="CW102" s="177"/>
      <c r="CX102" s="177"/>
      <c r="CY102" s="177"/>
      <c r="CZ102" s="177"/>
      <c r="DA102" s="177"/>
      <c r="DB102" s="177"/>
      <c r="DC102" s="177"/>
      <c r="DD102" s="177"/>
      <c r="DE102" s="177"/>
      <c r="DF102" s="177"/>
      <c r="DG102" s="177"/>
      <c r="DH102" s="177"/>
      <c r="DI102" s="177"/>
      <c r="DJ102" s="177"/>
      <c r="DK102" s="177"/>
      <c r="DL102" s="177"/>
      <c r="DM102" s="177"/>
      <c r="DN102" s="177"/>
      <c r="DO102" s="177"/>
      <c r="DP102" s="177"/>
      <c r="DQ102" s="177"/>
      <c r="DR102" s="177"/>
      <c r="DS102" s="177"/>
      <c r="DT102" s="177"/>
      <c r="DU102" s="177"/>
      <c r="DV102" s="177"/>
      <c r="DW102" s="177"/>
      <c r="DX102" s="177"/>
      <c r="DY102" s="177"/>
      <c r="DZ102" s="177"/>
      <c r="EA102" s="177"/>
      <c r="EB102" s="177"/>
      <c r="EC102" s="177"/>
      <c r="ED102" s="177"/>
      <c r="EE102" s="177"/>
      <c r="EF102" s="177"/>
      <c r="EG102" s="177"/>
      <c r="EH102" s="177"/>
      <c r="EI102" s="177"/>
      <c r="EJ102" s="177"/>
      <c r="EK102" s="177"/>
      <c r="EL102" s="177"/>
      <c r="EM102" s="177"/>
      <c r="EN102" s="177"/>
      <c r="EO102" s="177"/>
      <c r="EP102" s="177"/>
      <c r="EQ102" s="177"/>
      <c r="ER102" s="177"/>
      <c r="ES102" s="177"/>
      <c r="ET102" s="177"/>
      <c r="EU102" s="177"/>
      <c r="EV102" s="177"/>
      <c r="EW102" s="177"/>
      <c r="EX102" s="177"/>
      <c r="EY102" s="177"/>
      <c r="EZ102" s="177"/>
      <c r="FA102" s="177"/>
      <c r="FB102" s="177"/>
      <c r="FC102" s="177"/>
      <c r="FD102" s="17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177"/>
      <c r="GT102" s="177"/>
      <c r="GU102" s="177"/>
      <c r="GV102" s="177"/>
      <c r="GW102" s="177"/>
      <c r="GX102" s="177"/>
      <c r="GY102" s="177"/>
      <c r="GZ102" s="177"/>
      <c r="HA102" s="177"/>
      <c r="HB102" s="177"/>
      <c r="HC102" s="177"/>
      <c r="HD102" s="177"/>
      <c r="HE102" s="177"/>
      <c r="HF102" s="177"/>
      <c r="HG102" s="177"/>
      <c r="HH102" s="177"/>
      <c r="HI102" s="177"/>
      <c r="HJ102" s="177"/>
      <c r="HK102" s="177"/>
      <c r="HL102" s="177"/>
      <c r="HM102" s="177"/>
      <c r="HN102" s="177"/>
      <c r="HO102" s="177"/>
      <c r="HP102" s="177"/>
      <c r="HQ102" s="177"/>
      <c r="HR102" s="177"/>
      <c r="HS102" s="177"/>
      <c r="HT102" s="177"/>
      <c r="HU102" s="177"/>
      <c r="HV102" s="177"/>
      <c r="HW102" s="177"/>
      <c r="HX102" s="177"/>
      <c r="HY102" s="177"/>
      <c r="HZ102" s="177"/>
      <c r="IA102" s="177"/>
      <c r="IB102" s="177"/>
      <c r="IC102" s="177"/>
      <c r="ID102" s="177"/>
      <c r="IE102" s="177"/>
      <c r="IF102" s="177"/>
      <c r="IG102" s="177"/>
      <c r="IH102" s="177"/>
      <c r="II102" s="177"/>
      <c r="IJ102" s="177"/>
      <c r="IK102" s="177"/>
      <c r="IL102" s="177"/>
      <c r="IM102" s="177"/>
      <c r="IN102" s="177"/>
      <c r="IO102" s="177"/>
      <c r="IP102" s="177"/>
      <c r="IQ102" s="177"/>
      <c r="IR102" s="177"/>
      <c r="IS102" s="177"/>
      <c r="IT102" s="177"/>
      <c r="IU102" s="177"/>
      <c r="IV102" s="177"/>
      <c r="IW102" s="177"/>
    </row>
    <row r="103" spans="1:257" x14ac:dyDescent="0.25">
      <c r="A103" s="693"/>
      <c r="B103" s="694"/>
      <c r="C103" s="694"/>
      <c r="D103" s="694"/>
      <c r="E103" s="694"/>
      <c r="F103" s="694"/>
      <c r="G103" s="618"/>
      <c r="H103" s="7"/>
      <c r="I103" s="164">
        <v>0</v>
      </c>
      <c r="K103" s="177"/>
      <c r="L103" s="177"/>
      <c r="M103" s="177"/>
      <c r="N103" s="177"/>
      <c r="O103" s="177"/>
      <c r="P103" s="199"/>
      <c r="Q103" s="199"/>
      <c r="R103" s="199"/>
      <c r="S103" s="199"/>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c r="CT103" s="177"/>
      <c r="CU103" s="177"/>
      <c r="CV103" s="177"/>
      <c r="CW103" s="177"/>
      <c r="CX103" s="177"/>
      <c r="CY103" s="177"/>
      <c r="CZ103" s="177"/>
      <c r="DA103" s="177"/>
      <c r="DB103" s="177"/>
      <c r="DC103" s="177"/>
      <c r="DD103" s="177"/>
      <c r="DE103" s="177"/>
      <c r="DF103" s="177"/>
      <c r="DG103" s="177"/>
      <c r="DH103" s="177"/>
      <c r="DI103" s="177"/>
      <c r="DJ103" s="177"/>
      <c r="DK103" s="177"/>
      <c r="DL103" s="177"/>
      <c r="DM103" s="177"/>
      <c r="DN103" s="177"/>
      <c r="DO103" s="177"/>
      <c r="DP103" s="177"/>
      <c r="DQ103" s="177"/>
      <c r="DR103" s="177"/>
      <c r="DS103" s="177"/>
      <c r="DT103" s="177"/>
      <c r="DU103" s="177"/>
      <c r="DV103" s="177"/>
      <c r="DW103" s="177"/>
      <c r="DX103" s="177"/>
      <c r="DY103" s="177"/>
      <c r="DZ103" s="177"/>
      <c r="EA103" s="177"/>
      <c r="EB103" s="177"/>
      <c r="EC103" s="177"/>
      <c r="ED103" s="177"/>
      <c r="EE103" s="177"/>
      <c r="EF103" s="177"/>
      <c r="EG103" s="177"/>
      <c r="EH103" s="177"/>
      <c r="EI103" s="177"/>
      <c r="EJ103" s="177"/>
      <c r="EK103" s="177"/>
      <c r="EL103" s="177"/>
      <c r="EM103" s="177"/>
      <c r="EN103" s="177"/>
      <c r="EO103" s="177"/>
      <c r="EP103" s="177"/>
      <c r="EQ103" s="177"/>
      <c r="ER103" s="177"/>
      <c r="ES103" s="177"/>
      <c r="ET103" s="177"/>
      <c r="EU103" s="177"/>
      <c r="EV103" s="177"/>
      <c r="EW103" s="177"/>
      <c r="EX103" s="177"/>
      <c r="EY103" s="177"/>
      <c r="EZ103" s="177"/>
      <c r="FA103" s="177"/>
      <c r="FB103" s="177"/>
      <c r="FC103" s="177"/>
      <c r="FD103" s="17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177"/>
      <c r="GT103" s="177"/>
      <c r="GU103" s="177"/>
      <c r="GV103" s="177"/>
      <c r="GW103" s="177"/>
      <c r="GX103" s="177"/>
      <c r="GY103" s="177"/>
      <c r="GZ103" s="177"/>
      <c r="HA103" s="177"/>
      <c r="HB103" s="177"/>
      <c r="HC103" s="177"/>
      <c r="HD103" s="177"/>
      <c r="HE103" s="177"/>
      <c r="HF103" s="177"/>
      <c r="HG103" s="177"/>
      <c r="HH103" s="177"/>
      <c r="HI103" s="177"/>
      <c r="HJ103" s="177"/>
      <c r="HK103" s="177"/>
      <c r="HL103" s="177"/>
      <c r="HM103" s="177"/>
      <c r="HN103" s="177"/>
      <c r="HO103" s="177"/>
      <c r="HP103" s="177"/>
      <c r="HQ103" s="177"/>
      <c r="HR103" s="177"/>
      <c r="HS103" s="177"/>
      <c r="HT103" s="177"/>
      <c r="HU103" s="177"/>
      <c r="HV103" s="177"/>
      <c r="HW103" s="177"/>
      <c r="HX103" s="177"/>
      <c r="HY103" s="177"/>
      <c r="HZ103" s="177"/>
      <c r="IA103" s="177"/>
      <c r="IB103" s="177"/>
      <c r="IC103" s="177"/>
      <c r="ID103" s="177"/>
      <c r="IE103" s="177"/>
      <c r="IF103" s="177"/>
      <c r="IG103" s="177"/>
      <c r="IH103" s="177"/>
      <c r="II103" s="177"/>
      <c r="IJ103" s="177"/>
      <c r="IK103" s="177"/>
      <c r="IL103" s="177"/>
      <c r="IM103" s="177"/>
      <c r="IN103" s="177"/>
      <c r="IO103" s="177"/>
      <c r="IP103" s="177"/>
      <c r="IQ103" s="177"/>
      <c r="IR103" s="177"/>
      <c r="IS103" s="177"/>
      <c r="IT103" s="177"/>
      <c r="IU103" s="177"/>
      <c r="IV103" s="177"/>
      <c r="IW103" s="177"/>
    </row>
    <row r="104" spans="1:257" x14ac:dyDescent="0.25">
      <c r="A104" s="693"/>
      <c r="B104" s="694"/>
      <c r="C104" s="694"/>
      <c r="D104" s="694"/>
      <c r="E104" s="694"/>
      <c r="F104" s="694"/>
      <c r="G104" s="618"/>
      <c r="H104" s="7"/>
      <c r="I104" s="164">
        <v>0</v>
      </c>
      <c r="K104" s="177"/>
      <c r="L104" s="177"/>
      <c r="M104" s="177"/>
      <c r="N104" s="177"/>
      <c r="O104" s="177"/>
      <c r="P104" s="199"/>
      <c r="Q104" s="199"/>
      <c r="R104" s="199"/>
      <c r="S104" s="199"/>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c r="IR104" s="177"/>
      <c r="IS104" s="177"/>
      <c r="IT104" s="177"/>
      <c r="IU104" s="177"/>
      <c r="IV104" s="177"/>
      <c r="IW104" s="177"/>
    </row>
    <row r="105" spans="1:257" x14ac:dyDescent="0.25">
      <c r="A105" s="693"/>
      <c r="B105" s="694"/>
      <c r="C105" s="694"/>
      <c r="D105" s="694"/>
      <c r="E105" s="694"/>
      <c r="F105" s="694"/>
      <c r="G105" s="618"/>
      <c r="H105" s="7"/>
      <c r="I105" s="164">
        <v>0</v>
      </c>
      <c r="J105" s="177" t="s">
        <v>206</v>
      </c>
      <c r="K105" s="177"/>
      <c r="L105" s="177"/>
      <c r="M105" s="177"/>
      <c r="N105" s="177"/>
      <c r="O105" s="177"/>
      <c r="P105" s="199"/>
      <c r="Q105" s="199"/>
      <c r="R105" s="199"/>
      <c r="S105" s="199"/>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c r="EB105" s="177"/>
      <c r="EC105" s="177"/>
      <c r="ED105" s="177"/>
      <c r="EE105" s="177"/>
      <c r="EF105" s="177"/>
      <c r="EG105" s="177"/>
      <c r="EH105" s="177"/>
      <c r="EI105" s="177"/>
      <c r="EJ105" s="177"/>
      <c r="EK105" s="177"/>
      <c r="EL105" s="177"/>
      <c r="EM105" s="177"/>
      <c r="EN105" s="177"/>
      <c r="EO105" s="177"/>
      <c r="EP105" s="177"/>
      <c r="EQ105" s="177"/>
      <c r="ER105" s="177"/>
      <c r="ES105" s="177"/>
      <c r="ET105" s="177"/>
      <c r="EU105" s="177"/>
      <c r="EV105" s="177"/>
      <c r="EW105" s="177"/>
      <c r="EX105" s="177"/>
      <c r="EY105" s="177"/>
      <c r="EZ105" s="177"/>
      <c r="FA105" s="177"/>
      <c r="FB105" s="177"/>
      <c r="FC105" s="177"/>
      <c r="FD105" s="177"/>
      <c r="FE105" s="177"/>
      <c r="FF105" s="177"/>
      <c r="FG105" s="177"/>
      <c r="FH105" s="177"/>
      <c r="FI105" s="177"/>
      <c r="FJ105" s="177"/>
      <c r="FK105" s="177"/>
      <c r="FL105" s="177"/>
      <c r="FM105" s="177"/>
      <c r="FN105" s="177"/>
      <c r="FO105" s="177"/>
      <c r="FP105" s="177"/>
      <c r="FQ105" s="177"/>
      <c r="FR105" s="177"/>
      <c r="FS105" s="177"/>
      <c r="FT105" s="177"/>
      <c r="FU105" s="177"/>
      <c r="FV105" s="177"/>
      <c r="FW105" s="177"/>
      <c r="FX105" s="177"/>
      <c r="FY105" s="177"/>
      <c r="FZ105" s="177"/>
      <c r="GA105" s="177"/>
      <c r="GB105" s="177"/>
      <c r="GC105" s="177"/>
      <c r="GD105" s="177"/>
      <c r="GE105" s="177"/>
      <c r="GF105" s="177"/>
      <c r="GG105" s="177"/>
      <c r="GH105" s="177"/>
      <c r="GI105" s="177"/>
      <c r="GJ105" s="177"/>
      <c r="GK105" s="177"/>
      <c r="GL105" s="177"/>
      <c r="GM105" s="177"/>
      <c r="GN105" s="177"/>
      <c r="GO105" s="177"/>
      <c r="GP105" s="177"/>
      <c r="GQ105" s="177"/>
      <c r="GR105" s="177"/>
      <c r="GS105" s="177"/>
      <c r="GT105" s="177"/>
      <c r="GU105" s="177"/>
      <c r="GV105" s="177"/>
      <c r="GW105" s="177"/>
      <c r="GX105" s="177"/>
      <c r="GY105" s="177"/>
      <c r="GZ105" s="177"/>
      <c r="HA105" s="177"/>
      <c r="HB105" s="177"/>
      <c r="HC105" s="177"/>
      <c r="HD105" s="177"/>
      <c r="HE105" s="177"/>
      <c r="HF105" s="177"/>
      <c r="HG105" s="177"/>
      <c r="HH105" s="177"/>
      <c r="HI105" s="177"/>
      <c r="HJ105" s="177"/>
      <c r="HK105" s="177"/>
      <c r="HL105" s="177"/>
      <c r="HM105" s="177"/>
      <c r="HN105" s="177"/>
      <c r="HO105" s="177"/>
      <c r="HP105" s="177"/>
      <c r="HQ105" s="177"/>
      <c r="HR105" s="177"/>
      <c r="HS105" s="177"/>
      <c r="HT105" s="177"/>
      <c r="HU105" s="177"/>
      <c r="HV105" s="177"/>
      <c r="HW105" s="177"/>
      <c r="HX105" s="177"/>
      <c r="HY105" s="177"/>
      <c r="HZ105" s="177"/>
      <c r="IA105" s="177"/>
      <c r="IB105" s="177"/>
      <c r="IC105" s="177"/>
      <c r="ID105" s="177"/>
      <c r="IE105" s="177"/>
      <c r="IF105" s="177"/>
      <c r="IG105" s="177"/>
      <c r="IH105" s="177"/>
      <c r="II105" s="177"/>
      <c r="IJ105" s="177"/>
      <c r="IK105" s="177"/>
      <c r="IL105" s="177"/>
      <c r="IM105" s="177"/>
      <c r="IN105" s="177"/>
      <c r="IO105" s="177"/>
      <c r="IP105" s="177"/>
      <c r="IQ105" s="177"/>
      <c r="IR105" s="177"/>
      <c r="IS105" s="177"/>
      <c r="IT105" s="177"/>
      <c r="IU105" s="177"/>
      <c r="IV105" s="177"/>
      <c r="IW105" s="177"/>
    </row>
    <row r="106" spans="1:257" hidden="1" x14ac:dyDescent="0.25">
      <c r="A106" s="693"/>
      <c r="B106" s="694"/>
      <c r="C106" s="694"/>
      <c r="D106" s="694"/>
      <c r="E106" s="694"/>
      <c r="F106" s="694"/>
      <c r="G106" s="618"/>
      <c r="H106" s="7"/>
      <c r="I106" s="164">
        <v>0</v>
      </c>
      <c r="K106" s="177"/>
      <c r="L106" s="177"/>
      <c r="M106" s="177"/>
      <c r="N106" s="177"/>
      <c r="O106" s="177"/>
      <c r="P106" s="199"/>
      <c r="Q106" s="199"/>
      <c r="R106" s="199"/>
      <c r="S106" s="199"/>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c r="EB106" s="177"/>
      <c r="EC106" s="177"/>
      <c r="ED106" s="177"/>
      <c r="EE106" s="177"/>
      <c r="EF106" s="177"/>
      <c r="EG106" s="177"/>
      <c r="EH106" s="177"/>
      <c r="EI106" s="177"/>
      <c r="EJ106" s="177"/>
      <c r="EK106" s="177"/>
      <c r="EL106" s="177"/>
      <c r="EM106" s="177"/>
      <c r="EN106" s="177"/>
      <c r="EO106" s="177"/>
      <c r="EP106" s="177"/>
      <c r="EQ106" s="177"/>
      <c r="ER106" s="177"/>
      <c r="ES106" s="177"/>
      <c r="ET106" s="177"/>
      <c r="EU106" s="177"/>
      <c r="EV106" s="177"/>
      <c r="EW106" s="177"/>
      <c r="EX106" s="177"/>
      <c r="EY106" s="177"/>
      <c r="EZ106" s="177"/>
      <c r="FA106" s="177"/>
      <c r="FB106" s="177"/>
      <c r="FC106" s="177"/>
      <c r="FD106" s="17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177"/>
      <c r="GT106" s="177"/>
      <c r="GU106" s="177"/>
      <c r="GV106" s="177"/>
      <c r="GW106" s="177"/>
      <c r="GX106" s="177"/>
      <c r="GY106" s="177"/>
      <c r="GZ106" s="177"/>
      <c r="HA106" s="177"/>
      <c r="HB106" s="177"/>
      <c r="HC106" s="177"/>
      <c r="HD106" s="177"/>
      <c r="HE106" s="177"/>
      <c r="HF106" s="177"/>
      <c r="HG106" s="177"/>
      <c r="HH106" s="177"/>
      <c r="HI106" s="177"/>
      <c r="HJ106" s="177"/>
      <c r="HK106" s="177"/>
      <c r="HL106" s="177"/>
      <c r="HM106" s="177"/>
      <c r="HN106" s="177"/>
      <c r="HO106" s="177"/>
      <c r="HP106" s="177"/>
      <c r="HQ106" s="177"/>
      <c r="HR106" s="177"/>
      <c r="HS106" s="177"/>
      <c r="HT106" s="177"/>
      <c r="HU106" s="177"/>
      <c r="HV106" s="177"/>
      <c r="HW106" s="177"/>
      <c r="HX106" s="177"/>
      <c r="HY106" s="177"/>
      <c r="HZ106" s="177"/>
      <c r="IA106" s="177"/>
      <c r="IB106" s="177"/>
      <c r="IC106" s="177"/>
      <c r="ID106" s="177"/>
      <c r="IE106" s="177"/>
      <c r="IF106" s="177"/>
      <c r="IG106" s="177"/>
      <c r="IH106" s="177"/>
      <c r="II106" s="177"/>
      <c r="IJ106" s="177"/>
      <c r="IK106" s="177"/>
      <c r="IL106" s="177"/>
      <c r="IM106" s="177"/>
      <c r="IN106" s="177"/>
      <c r="IO106" s="177"/>
      <c r="IP106" s="177"/>
      <c r="IQ106" s="177"/>
      <c r="IR106" s="177"/>
      <c r="IS106" s="177"/>
      <c r="IT106" s="177"/>
      <c r="IU106" s="177"/>
      <c r="IV106" s="177"/>
      <c r="IW106" s="177"/>
    </row>
    <row r="107" spans="1:257" hidden="1" x14ac:dyDescent="0.25">
      <c r="A107" s="693"/>
      <c r="B107" s="694"/>
      <c r="C107" s="694"/>
      <c r="D107" s="694"/>
      <c r="E107" s="694"/>
      <c r="F107" s="694"/>
      <c r="G107" s="618"/>
      <c r="H107" s="7"/>
      <c r="I107" s="164">
        <v>0</v>
      </c>
      <c r="K107" s="177"/>
      <c r="L107" s="177"/>
      <c r="M107" s="177"/>
      <c r="N107" s="177"/>
      <c r="O107" s="177"/>
      <c r="P107" s="199"/>
      <c r="Q107" s="199"/>
      <c r="R107" s="199"/>
      <c r="S107" s="199"/>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c r="CN107" s="177"/>
      <c r="CO107" s="177"/>
      <c r="CP107" s="177"/>
      <c r="CQ107" s="177"/>
      <c r="CR107" s="177"/>
      <c r="CS107" s="177"/>
      <c r="CT107" s="177"/>
      <c r="CU107" s="177"/>
      <c r="CV107" s="177"/>
      <c r="CW107" s="177"/>
      <c r="CX107" s="177"/>
      <c r="CY107" s="177"/>
      <c r="CZ107" s="177"/>
      <c r="DA107" s="177"/>
      <c r="DB107" s="177"/>
      <c r="DC107" s="177"/>
      <c r="DD107" s="177"/>
      <c r="DE107" s="177"/>
      <c r="DF107" s="177"/>
      <c r="DG107" s="177"/>
      <c r="DH107" s="177"/>
      <c r="DI107" s="177"/>
      <c r="DJ107" s="177"/>
      <c r="DK107" s="177"/>
      <c r="DL107" s="177"/>
      <c r="DM107" s="177"/>
      <c r="DN107" s="177"/>
      <c r="DO107" s="177"/>
      <c r="DP107" s="177"/>
      <c r="DQ107" s="177"/>
      <c r="DR107" s="177"/>
      <c r="DS107" s="177"/>
      <c r="DT107" s="177"/>
      <c r="DU107" s="177"/>
      <c r="DV107" s="177"/>
      <c r="DW107" s="177"/>
      <c r="DX107" s="177"/>
      <c r="DY107" s="177"/>
      <c r="DZ107" s="177"/>
      <c r="EA107" s="177"/>
      <c r="EB107" s="177"/>
      <c r="EC107" s="177"/>
      <c r="ED107" s="177"/>
      <c r="EE107" s="177"/>
      <c r="EF107" s="177"/>
      <c r="EG107" s="177"/>
      <c r="EH107" s="177"/>
      <c r="EI107" s="177"/>
      <c r="EJ107" s="177"/>
      <c r="EK107" s="177"/>
      <c r="EL107" s="177"/>
      <c r="EM107" s="177"/>
      <c r="EN107" s="177"/>
      <c r="EO107" s="177"/>
      <c r="EP107" s="177"/>
      <c r="EQ107" s="177"/>
      <c r="ER107" s="177"/>
      <c r="ES107" s="177"/>
      <c r="ET107" s="177"/>
      <c r="EU107" s="177"/>
      <c r="EV107" s="177"/>
      <c r="EW107" s="177"/>
      <c r="EX107" s="177"/>
      <c r="EY107" s="177"/>
      <c r="EZ107" s="177"/>
      <c r="FA107" s="177"/>
      <c r="FB107" s="177"/>
      <c r="FC107" s="177"/>
      <c r="FD107" s="17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177"/>
      <c r="GT107" s="177"/>
      <c r="GU107" s="177"/>
      <c r="GV107" s="177"/>
      <c r="GW107" s="177"/>
      <c r="GX107" s="177"/>
      <c r="GY107" s="177"/>
      <c r="GZ107" s="177"/>
      <c r="HA107" s="177"/>
      <c r="HB107" s="177"/>
      <c r="HC107" s="177"/>
      <c r="HD107" s="177"/>
      <c r="HE107" s="177"/>
      <c r="HF107" s="177"/>
      <c r="HG107" s="177"/>
      <c r="HH107" s="177"/>
      <c r="HI107" s="177"/>
      <c r="HJ107" s="177"/>
      <c r="HK107" s="177"/>
      <c r="HL107" s="177"/>
      <c r="HM107" s="177"/>
      <c r="HN107" s="177"/>
      <c r="HO107" s="177"/>
      <c r="HP107" s="177"/>
      <c r="HQ107" s="177"/>
      <c r="HR107" s="177"/>
      <c r="HS107" s="177"/>
      <c r="HT107" s="177"/>
      <c r="HU107" s="177"/>
      <c r="HV107" s="177"/>
      <c r="HW107" s="177"/>
      <c r="HX107" s="177"/>
      <c r="HY107" s="177"/>
      <c r="HZ107" s="177"/>
      <c r="IA107" s="177"/>
      <c r="IB107" s="177"/>
      <c r="IC107" s="177"/>
      <c r="ID107" s="177"/>
      <c r="IE107" s="177"/>
      <c r="IF107" s="177"/>
      <c r="IG107" s="177"/>
      <c r="IH107" s="177"/>
      <c r="II107" s="177"/>
      <c r="IJ107" s="177"/>
      <c r="IK107" s="177"/>
      <c r="IL107" s="177"/>
      <c r="IM107" s="177"/>
      <c r="IN107" s="177"/>
      <c r="IO107" s="177"/>
      <c r="IP107" s="177"/>
      <c r="IQ107" s="177"/>
      <c r="IR107" s="177"/>
      <c r="IS107" s="177"/>
      <c r="IT107" s="177"/>
      <c r="IU107" s="177"/>
      <c r="IV107" s="177"/>
      <c r="IW107" s="177"/>
    </row>
    <row r="108" spans="1:257" hidden="1" x14ac:dyDescent="0.25">
      <c r="A108" s="693"/>
      <c r="B108" s="694"/>
      <c r="C108" s="694"/>
      <c r="D108" s="694"/>
      <c r="E108" s="694"/>
      <c r="F108" s="694"/>
      <c r="G108" s="618"/>
      <c r="H108" s="7"/>
      <c r="I108" s="164">
        <v>0</v>
      </c>
      <c r="K108" s="177"/>
      <c r="L108" s="177"/>
      <c r="M108" s="177"/>
      <c r="N108" s="177"/>
      <c r="O108" s="177"/>
      <c r="P108" s="199"/>
      <c r="Q108" s="199"/>
      <c r="R108" s="199"/>
      <c r="S108" s="199"/>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c r="CM108" s="177"/>
      <c r="CN108" s="177"/>
      <c r="CO108" s="177"/>
      <c r="CP108" s="177"/>
      <c r="CQ108" s="177"/>
      <c r="CR108" s="177"/>
      <c r="CS108" s="177"/>
      <c r="CT108" s="177"/>
      <c r="CU108" s="177"/>
      <c r="CV108" s="177"/>
      <c r="CW108" s="177"/>
      <c r="CX108" s="177"/>
      <c r="CY108" s="177"/>
      <c r="CZ108" s="177"/>
      <c r="DA108" s="177"/>
      <c r="DB108" s="177"/>
      <c r="DC108" s="177"/>
      <c r="DD108" s="177"/>
      <c r="DE108" s="177"/>
      <c r="DF108" s="177"/>
      <c r="DG108" s="177"/>
      <c r="DH108" s="177"/>
      <c r="DI108" s="177"/>
      <c r="DJ108" s="177"/>
      <c r="DK108" s="177"/>
      <c r="DL108" s="177"/>
      <c r="DM108" s="177"/>
      <c r="DN108" s="177"/>
      <c r="DO108" s="177"/>
      <c r="DP108" s="177"/>
      <c r="DQ108" s="177"/>
      <c r="DR108" s="177"/>
      <c r="DS108" s="177"/>
      <c r="DT108" s="177"/>
      <c r="DU108" s="177"/>
      <c r="DV108" s="177"/>
      <c r="DW108" s="177"/>
      <c r="DX108" s="177"/>
      <c r="DY108" s="177"/>
      <c r="DZ108" s="177"/>
      <c r="EA108" s="177"/>
      <c r="EB108" s="177"/>
      <c r="EC108" s="177"/>
      <c r="ED108" s="177"/>
      <c r="EE108" s="177"/>
      <c r="EF108" s="177"/>
      <c r="EG108" s="177"/>
      <c r="EH108" s="177"/>
      <c r="EI108" s="177"/>
      <c r="EJ108" s="177"/>
      <c r="EK108" s="177"/>
      <c r="EL108" s="177"/>
      <c r="EM108" s="177"/>
      <c r="EN108" s="177"/>
      <c r="EO108" s="177"/>
      <c r="EP108" s="177"/>
      <c r="EQ108" s="177"/>
      <c r="ER108" s="177"/>
      <c r="ES108" s="177"/>
      <c r="ET108" s="177"/>
      <c r="EU108" s="177"/>
      <c r="EV108" s="177"/>
      <c r="EW108" s="177"/>
      <c r="EX108" s="177"/>
      <c r="EY108" s="177"/>
      <c r="EZ108" s="177"/>
      <c r="FA108" s="177"/>
      <c r="FB108" s="177"/>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c r="GF108" s="177"/>
      <c r="GG108" s="177"/>
      <c r="GH108" s="177"/>
      <c r="GI108" s="177"/>
      <c r="GJ108" s="177"/>
      <c r="GK108" s="177"/>
      <c r="GL108" s="177"/>
      <c r="GM108" s="177"/>
      <c r="GN108" s="177"/>
      <c r="GO108" s="177"/>
      <c r="GP108" s="177"/>
      <c r="GQ108" s="177"/>
      <c r="GR108" s="177"/>
      <c r="GS108" s="177"/>
      <c r="GT108" s="177"/>
      <c r="GU108" s="177"/>
      <c r="GV108" s="177"/>
      <c r="GW108" s="177"/>
      <c r="GX108" s="177"/>
      <c r="GY108" s="177"/>
      <c r="GZ108" s="177"/>
      <c r="HA108" s="177"/>
      <c r="HB108" s="177"/>
      <c r="HC108" s="177"/>
      <c r="HD108" s="177"/>
      <c r="HE108" s="177"/>
      <c r="HF108" s="177"/>
      <c r="HG108" s="177"/>
      <c r="HH108" s="177"/>
      <c r="HI108" s="177"/>
      <c r="HJ108" s="177"/>
      <c r="HK108" s="177"/>
      <c r="HL108" s="177"/>
      <c r="HM108" s="177"/>
      <c r="HN108" s="177"/>
      <c r="HO108" s="177"/>
      <c r="HP108" s="177"/>
      <c r="HQ108" s="177"/>
      <c r="HR108" s="177"/>
      <c r="HS108" s="177"/>
      <c r="HT108" s="177"/>
      <c r="HU108" s="177"/>
      <c r="HV108" s="177"/>
      <c r="HW108" s="177"/>
      <c r="HX108" s="177"/>
      <c r="HY108" s="177"/>
      <c r="HZ108" s="177"/>
      <c r="IA108" s="177"/>
      <c r="IB108" s="177"/>
      <c r="IC108" s="177"/>
      <c r="ID108" s="177"/>
      <c r="IE108" s="177"/>
      <c r="IF108" s="177"/>
      <c r="IG108" s="177"/>
      <c r="IH108" s="177"/>
      <c r="II108" s="177"/>
      <c r="IJ108" s="177"/>
      <c r="IK108" s="177"/>
      <c r="IL108" s="177"/>
      <c r="IM108" s="177"/>
      <c r="IN108" s="177"/>
      <c r="IO108" s="177"/>
      <c r="IP108" s="177"/>
      <c r="IQ108" s="177"/>
      <c r="IR108" s="177"/>
      <c r="IS108" s="177"/>
      <c r="IT108" s="177"/>
      <c r="IU108" s="177"/>
      <c r="IV108" s="177"/>
      <c r="IW108" s="177"/>
    </row>
    <row r="109" spans="1:257" hidden="1" x14ac:dyDescent="0.25">
      <c r="A109" s="693"/>
      <c r="B109" s="694"/>
      <c r="C109" s="694"/>
      <c r="D109" s="694"/>
      <c r="E109" s="694"/>
      <c r="F109" s="694"/>
      <c r="G109" s="618"/>
      <c r="H109" s="7"/>
      <c r="I109" s="164">
        <v>0</v>
      </c>
      <c r="K109" s="177"/>
      <c r="L109" s="177"/>
      <c r="M109" s="177"/>
      <c r="N109" s="177"/>
      <c r="O109" s="177"/>
      <c r="P109" s="199"/>
      <c r="Q109" s="199"/>
      <c r="R109" s="199"/>
      <c r="S109" s="199"/>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c r="CM109" s="177"/>
      <c r="CN109" s="177"/>
      <c r="CO109" s="177"/>
      <c r="CP109" s="177"/>
      <c r="CQ109" s="177"/>
      <c r="CR109" s="177"/>
      <c r="CS109" s="177"/>
      <c r="CT109" s="177"/>
      <c r="CU109" s="177"/>
      <c r="CV109" s="177"/>
      <c r="CW109" s="177"/>
      <c r="CX109" s="177"/>
      <c r="CY109" s="177"/>
      <c r="CZ109" s="177"/>
      <c r="DA109" s="177"/>
      <c r="DB109" s="177"/>
      <c r="DC109" s="177"/>
      <c r="DD109" s="177"/>
      <c r="DE109" s="177"/>
      <c r="DF109" s="177"/>
      <c r="DG109" s="177"/>
      <c r="DH109" s="177"/>
      <c r="DI109" s="177"/>
      <c r="DJ109" s="177"/>
      <c r="DK109" s="177"/>
      <c r="DL109" s="177"/>
      <c r="DM109" s="177"/>
      <c r="DN109" s="177"/>
      <c r="DO109" s="177"/>
      <c r="DP109" s="177"/>
      <c r="DQ109" s="177"/>
      <c r="DR109" s="177"/>
      <c r="DS109" s="177"/>
      <c r="DT109" s="177"/>
      <c r="DU109" s="177"/>
      <c r="DV109" s="177"/>
      <c r="DW109" s="177"/>
      <c r="DX109" s="177"/>
      <c r="DY109" s="177"/>
      <c r="DZ109" s="177"/>
      <c r="EA109" s="177"/>
      <c r="EB109" s="177"/>
      <c r="EC109" s="177"/>
      <c r="ED109" s="177"/>
      <c r="EE109" s="177"/>
      <c r="EF109" s="177"/>
      <c r="EG109" s="177"/>
      <c r="EH109" s="177"/>
      <c r="EI109" s="177"/>
      <c r="EJ109" s="177"/>
      <c r="EK109" s="177"/>
      <c r="EL109" s="177"/>
      <c r="EM109" s="177"/>
      <c r="EN109" s="177"/>
      <c r="EO109" s="177"/>
      <c r="EP109" s="177"/>
      <c r="EQ109" s="177"/>
      <c r="ER109" s="177"/>
      <c r="ES109" s="177"/>
      <c r="ET109" s="177"/>
      <c r="EU109" s="177"/>
      <c r="EV109" s="177"/>
      <c r="EW109" s="177"/>
      <c r="EX109" s="177"/>
      <c r="EY109" s="177"/>
      <c r="EZ109" s="177"/>
      <c r="FA109" s="177"/>
      <c r="FB109" s="177"/>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77"/>
      <c r="GX109" s="177"/>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77"/>
      <c r="IN109" s="177"/>
      <c r="IO109" s="177"/>
      <c r="IP109" s="177"/>
      <c r="IQ109" s="177"/>
      <c r="IR109" s="177"/>
      <c r="IS109" s="177"/>
      <c r="IT109" s="177"/>
      <c r="IU109" s="177"/>
      <c r="IV109" s="177"/>
      <c r="IW109" s="177"/>
    </row>
    <row r="110" spans="1:257" hidden="1" x14ac:dyDescent="0.25">
      <c r="A110" s="693"/>
      <c r="B110" s="694"/>
      <c r="C110" s="694"/>
      <c r="D110" s="694"/>
      <c r="E110" s="694"/>
      <c r="F110" s="694"/>
      <c r="G110" s="618"/>
      <c r="H110" s="7"/>
      <c r="I110" s="164">
        <v>0</v>
      </c>
      <c r="K110" s="177"/>
      <c r="L110" s="177"/>
      <c r="M110" s="177"/>
      <c r="N110" s="177"/>
      <c r="O110" s="177"/>
      <c r="P110" s="199"/>
      <c r="Q110" s="199"/>
      <c r="R110" s="199"/>
      <c r="S110" s="199"/>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c r="CN110" s="177"/>
      <c r="CO110" s="177"/>
      <c r="CP110" s="177"/>
      <c r="CQ110" s="177"/>
      <c r="CR110" s="177"/>
      <c r="CS110" s="177"/>
      <c r="CT110" s="177"/>
      <c r="CU110" s="177"/>
      <c r="CV110" s="177"/>
      <c r="CW110" s="177"/>
      <c r="CX110" s="177"/>
      <c r="CY110" s="177"/>
      <c r="CZ110" s="177"/>
      <c r="DA110" s="177"/>
      <c r="DB110" s="177"/>
      <c r="DC110" s="177"/>
      <c r="DD110" s="177"/>
      <c r="DE110" s="177"/>
      <c r="DF110" s="177"/>
      <c r="DG110" s="177"/>
      <c r="DH110" s="177"/>
      <c r="DI110" s="177"/>
      <c r="DJ110" s="177"/>
      <c r="DK110" s="177"/>
      <c r="DL110" s="177"/>
      <c r="DM110" s="177"/>
      <c r="DN110" s="177"/>
      <c r="DO110" s="177"/>
      <c r="DP110" s="177"/>
      <c r="DQ110" s="177"/>
      <c r="DR110" s="177"/>
      <c r="DS110" s="177"/>
      <c r="DT110" s="177"/>
      <c r="DU110" s="177"/>
      <c r="DV110" s="177"/>
      <c r="DW110" s="177"/>
      <c r="DX110" s="177"/>
      <c r="DY110" s="177"/>
      <c r="DZ110" s="177"/>
      <c r="EA110" s="177"/>
      <c r="EB110" s="177"/>
      <c r="EC110" s="177"/>
      <c r="ED110" s="177"/>
      <c r="EE110" s="177"/>
      <c r="EF110" s="177"/>
      <c r="EG110" s="177"/>
      <c r="EH110" s="177"/>
      <c r="EI110" s="177"/>
      <c r="EJ110" s="177"/>
      <c r="EK110" s="177"/>
      <c r="EL110" s="177"/>
      <c r="EM110" s="177"/>
      <c r="EN110" s="177"/>
      <c r="EO110" s="177"/>
      <c r="EP110" s="177"/>
      <c r="EQ110" s="177"/>
      <c r="ER110" s="177"/>
      <c r="ES110" s="177"/>
      <c r="ET110" s="177"/>
      <c r="EU110" s="177"/>
      <c r="EV110" s="177"/>
      <c r="EW110" s="177"/>
      <c r="EX110" s="177"/>
      <c r="EY110" s="177"/>
      <c r="EZ110" s="177"/>
      <c r="FA110" s="177"/>
      <c r="FB110" s="177"/>
      <c r="FC110" s="177"/>
      <c r="FD110" s="17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177"/>
      <c r="GT110" s="177"/>
      <c r="GU110" s="177"/>
      <c r="GV110" s="177"/>
      <c r="GW110" s="177"/>
      <c r="GX110" s="177"/>
      <c r="GY110" s="177"/>
      <c r="GZ110" s="177"/>
      <c r="HA110" s="177"/>
      <c r="HB110" s="177"/>
      <c r="HC110" s="177"/>
      <c r="HD110" s="177"/>
      <c r="HE110" s="177"/>
      <c r="HF110" s="177"/>
      <c r="HG110" s="177"/>
      <c r="HH110" s="177"/>
      <c r="HI110" s="177"/>
      <c r="HJ110" s="177"/>
      <c r="HK110" s="177"/>
      <c r="HL110" s="177"/>
      <c r="HM110" s="177"/>
      <c r="HN110" s="177"/>
      <c r="HO110" s="177"/>
      <c r="HP110" s="177"/>
      <c r="HQ110" s="177"/>
      <c r="HR110" s="177"/>
      <c r="HS110" s="177"/>
      <c r="HT110" s="177"/>
      <c r="HU110" s="177"/>
      <c r="HV110" s="177"/>
      <c r="HW110" s="177"/>
      <c r="HX110" s="177"/>
      <c r="HY110" s="177"/>
      <c r="HZ110" s="177"/>
      <c r="IA110" s="177"/>
      <c r="IB110" s="177"/>
      <c r="IC110" s="177"/>
      <c r="ID110" s="177"/>
      <c r="IE110" s="177"/>
      <c r="IF110" s="177"/>
      <c r="IG110" s="177"/>
      <c r="IH110" s="177"/>
      <c r="II110" s="177"/>
      <c r="IJ110" s="177"/>
      <c r="IK110" s="177"/>
      <c r="IL110" s="177"/>
      <c r="IM110" s="177"/>
      <c r="IN110" s="177"/>
      <c r="IO110" s="177"/>
      <c r="IP110" s="177"/>
      <c r="IQ110" s="177"/>
      <c r="IR110" s="177"/>
      <c r="IS110" s="177"/>
      <c r="IT110" s="177"/>
      <c r="IU110" s="177"/>
      <c r="IV110" s="177"/>
      <c r="IW110" s="177"/>
    </row>
    <row r="111" spans="1:257" hidden="1" x14ac:dyDescent="0.25">
      <c r="A111" s="693"/>
      <c r="B111" s="694"/>
      <c r="C111" s="694"/>
      <c r="D111" s="694"/>
      <c r="E111" s="694"/>
      <c r="F111" s="694"/>
      <c r="G111" s="618"/>
      <c r="H111" s="7"/>
      <c r="I111" s="164">
        <v>0</v>
      </c>
      <c r="K111" s="177"/>
      <c r="L111" s="177"/>
      <c r="M111" s="177"/>
      <c r="N111" s="177"/>
      <c r="O111" s="177"/>
      <c r="P111" s="199"/>
      <c r="Q111" s="199"/>
      <c r="R111" s="199"/>
      <c r="S111" s="199"/>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7"/>
      <c r="DF111" s="177"/>
      <c r="DG111" s="177"/>
      <c r="DH111" s="177"/>
      <c r="DI111" s="177"/>
      <c r="DJ111" s="177"/>
      <c r="DK111" s="177"/>
      <c r="DL111" s="177"/>
      <c r="DM111" s="177"/>
      <c r="DN111" s="177"/>
      <c r="DO111" s="177"/>
      <c r="DP111" s="177"/>
      <c r="DQ111" s="177"/>
      <c r="DR111" s="177"/>
      <c r="DS111" s="177"/>
      <c r="DT111" s="177"/>
      <c r="DU111" s="177"/>
      <c r="DV111" s="177"/>
      <c r="DW111" s="177"/>
      <c r="DX111" s="177"/>
      <c r="DY111" s="177"/>
      <c r="DZ111" s="177"/>
      <c r="EA111" s="177"/>
      <c r="EB111" s="177"/>
      <c r="EC111" s="177"/>
      <c r="ED111" s="177"/>
      <c r="EE111" s="177"/>
      <c r="EF111" s="177"/>
      <c r="EG111" s="177"/>
      <c r="EH111" s="177"/>
      <c r="EI111" s="177"/>
      <c r="EJ111" s="177"/>
      <c r="EK111" s="177"/>
      <c r="EL111" s="177"/>
      <c r="EM111" s="177"/>
      <c r="EN111" s="177"/>
      <c r="EO111" s="177"/>
      <c r="EP111" s="177"/>
      <c r="EQ111" s="177"/>
      <c r="ER111" s="177"/>
      <c r="ES111" s="177"/>
      <c r="ET111" s="177"/>
      <c r="EU111" s="177"/>
      <c r="EV111" s="177"/>
      <c r="EW111" s="177"/>
      <c r="EX111" s="177"/>
      <c r="EY111" s="177"/>
      <c r="EZ111" s="177"/>
      <c r="FA111" s="177"/>
      <c r="FB111" s="177"/>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c r="IN111" s="177"/>
      <c r="IO111" s="177"/>
      <c r="IP111" s="177"/>
      <c r="IQ111" s="177"/>
      <c r="IR111" s="177"/>
      <c r="IS111" s="177"/>
      <c r="IT111" s="177"/>
      <c r="IU111" s="177"/>
      <c r="IV111" s="177"/>
      <c r="IW111" s="177"/>
    </row>
    <row r="112" spans="1:257" hidden="1" x14ac:dyDescent="0.25">
      <c r="A112" s="693"/>
      <c r="B112" s="694"/>
      <c r="C112" s="694"/>
      <c r="D112" s="694"/>
      <c r="E112" s="694"/>
      <c r="F112" s="694"/>
      <c r="G112" s="618"/>
      <c r="H112" s="7"/>
      <c r="I112" s="164">
        <v>0</v>
      </c>
      <c r="J112" s="177" t="s">
        <v>206</v>
      </c>
      <c r="K112" s="177"/>
      <c r="L112" s="177"/>
      <c r="M112" s="177"/>
      <c r="N112" s="177"/>
      <c r="O112" s="177"/>
      <c r="P112" s="199"/>
      <c r="Q112" s="199"/>
      <c r="R112" s="199"/>
      <c r="S112" s="199"/>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7"/>
      <c r="DF112" s="177"/>
      <c r="DG112" s="177"/>
      <c r="DH112" s="177"/>
      <c r="DI112" s="177"/>
      <c r="DJ112" s="177"/>
      <c r="DK112" s="177"/>
      <c r="DL112" s="177"/>
      <c r="DM112" s="177"/>
      <c r="DN112" s="177"/>
      <c r="DO112" s="177"/>
      <c r="DP112" s="177"/>
      <c r="DQ112" s="177"/>
      <c r="DR112" s="177"/>
      <c r="DS112" s="177"/>
      <c r="DT112" s="177"/>
      <c r="DU112" s="177"/>
      <c r="DV112" s="177"/>
      <c r="DW112" s="177"/>
      <c r="DX112" s="177"/>
      <c r="DY112" s="177"/>
      <c r="DZ112" s="177"/>
      <c r="EA112" s="177"/>
      <c r="EB112" s="177"/>
      <c r="EC112" s="177"/>
      <c r="ED112" s="177"/>
      <c r="EE112" s="177"/>
      <c r="EF112" s="177"/>
      <c r="EG112" s="177"/>
      <c r="EH112" s="177"/>
      <c r="EI112" s="177"/>
      <c r="EJ112" s="177"/>
      <c r="EK112" s="177"/>
      <c r="EL112" s="177"/>
      <c r="EM112" s="177"/>
      <c r="EN112" s="177"/>
      <c r="EO112" s="177"/>
      <c r="EP112" s="177"/>
      <c r="EQ112" s="177"/>
      <c r="ER112" s="177"/>
      <c r="ES112" s="177"/>
      <c r="ET112" s="177"/>
      <c r="EU112" s="177"/>
      <c r="EV112" s="177"/>
      <c r="EW112" s="177"/>
      <c r="EX112" s="177"/>
      <c r="EY112" s="177"/>
      <c r="EZ112" s="177"/>
      <c r="FA112" s="177"/>
      <c r="FB112" s="177"/>
      <c r="FC112" s="177"/>
      <c r="FD112" s="177"/>
      <c r="FE112" s="177"/>
      <c r="FF112" s="177"/>
      <c r="FG112" s="177"/>
      <c r="FH112" s="177"/>
      <c r="FI112" s="177"/>
      <c r="FJ112" s="177"/>
      <c r="FK112" s="177"/>
      <c r="FL112" s="177"/>
      <c r="FM112" s="177"/>
      <c r="FN112" s="177"/>
      <c r="FO112" s="177"/>
      <c r="FP112" s="177"/>
      <c r="FQ112" s="177"/>
      <c r="FR112" s="177"/>
      <c r="FS112" s="177"/>
      <c r="FT112" s="177"/>
      <c r="FU112" s="177"/>
      <c r="FV112" s="177"/>
      <c r="FW112" s="177"/>
      <c r="FX112" s="177"/>
      <c r="FY112" s="177"/>
      <c r="FZ112" s="177"/>
      <c r="GA112" s="177"/>
      <c r="GB112" s="177"/>
      <c r="GC112" s="177"/>
      <c r="GD112" s="177"/>
      <c r="GE112" s="177"/>
      <c r="GF112" s="177"/>
      <c r="GG112" s="177"/>
      <c r="GH112" s="177"/>
      <c r="GI112" s="177"/>
      <c r="GJ112" s="177"/>
      <c r="GK112" s="177"/>
      <c r="GL112" s="177"/>
      <c r="GM112" s="177"/>
      <c r="GN112" s="177"/>
      <c r="GO112" s="177"/>
      <c r="GP112" s="177"/>
      <c r="GQ112" s="177"/>
      <c r="GR112" s="177"/>
      <c r="GS112" s="177"/>
      <c r="GT112" s="177"/>
      <c r="GU112" s="177"/>
      <c r="GV112" s="177"/>
      <c r="GW112" s="177"/>
      <c r="GX112" s="177"/>
      <c r="GY112" s="177"/>
      <c r="GZ112" s="177"/>
      <c r="HA112" s="177"/>
      <c r="HB112" s="177"/>
      <c r="HC112" s="177"/>
      <c r="HD112" s="177"/>
      <c r="HE112" s="177"/>
      <c r="HF112" s="177"/>
      <c r="HG112" s="177"/>
      <c r="HH112" s="177"/>
      <c r="HI112" s="177"/>
      <c r="HJ112" s="177"/>
      <c r="HK112" s="177"/>
      <c r="HL112" s="177"/>
      <c r="HM112" s="177"/>
      <c r="HN112" s="177"/>
      <c r="HO112" s="177"/>
      <c r="HP112" s="177"/>
      <c r="HQ112" s="177"/>
      <c r="HR112" s="177"/>
      <c r="HS112" s="177"/>
      <c r="HT112" s="177"/>
      <c r="HU112" s="177"/>
      <c r="HV112" s="177"/>
      <c r="HW112" s="177"/>
      <c r="HX112" s="177"/>
      <c r="HY112" s="177"/>
      <c r="HZ112" s="177"/>
      <c r="IA112" s="177"/>
      <c r="IB112" s="177"/>
      <c r="IC112" s="177"/>
      <c r="ID112" s="177"/>
      <c r="IE112" s="177"/>
      <c r="IF112" s="177"/>
      <c r="IG112" s="177"/>
      <c r="IH112" s="177"/>
      <c r="II112" s="177"/>
      <c r="IJ112" s="177"/>
      <c r="IK112" s="177"/>
      <c r="IL112" s="177"/>
      <c r="IM112" s="177"/>
      <c r="IN112" s="177"/>
      <c r="IO112" s="177"/>
      <c r="IP112" s="177"/>
      <c r="IQ112" s="177"/>
      <c r="IR112" s="177"/>
      <c r="IS112" s="177"/>
      <c r="IT112" s="177"/>
      <c r="IU112" s="177"/>
      <c r="IV112" s="177"/>
      <c r="IW112" s="177"/>
    </row>
    <row r="113" spans="1:257" hidden="1" x14ac:dyDescent="0.25">
      <c r="A113" s="693"/>
      <c r="B113" s="694"/>
      <c r="C113" s="694"/>
      <c r="D113" s="694"/>
      <c r="E113" s="694"/>
      <c r="F113" s="694"/>
      <c r="G113" s="618"/>
      <c r="H113" s="7"/>
      <c r="I113" s="164">
        <v>0</v>
      </c>
      <c r="K113" s="177"/>
      <c r="L113" s="177"/>
      <c r="M113" s="177"/>
      <c r="N113" s="177"/>
      <c r="O113" s="177"/>
      <c r="P113" s="199"/>
      <c r="Q113" s="199"/>
      <c r="R113" s="199"/>
      <c r="S113" s="199"/>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c r="EO113" s="177"/>
      <c r="EP113" s="177"/>
      <c r="EQ113" s="177"/>
      <c r="ER113" s="177"/>
      <c r="ES113" s="177"/>
      <c r="ET113" s="177"/>
      <c r="EU113" s="177"/>
      <c r="EV113" s="177"/>
      <c r="EW113" s="177"/>
      <c r="EX113" s="177"/>
      <c r="EY113" s="177"/>
      <c r="EZ113" s="177"/>
      <c r="FA113" s="177"/>
      <c r="FB113" s="177"/>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c r="IR113" s="177"/>
      <c r="IS113" s="177"/>
      <c r="IT113" s="177"/>
      <c r="IU113" s="177"/>
      <c r="IV113" s="177"/>
      <c r="IW113" s="177"/>
    </row>
    <row r="114" spans="1:257" ht="15.05" hidden="1" customHeight="1" x14ac:dyDescent="0.25">
      <c r="A114" s="693"/>
      <c r="B114" s="694"/>
      <c r="C114" s="694"/>
      <c r="D114" s="694"/>
      <c r="E114" s="694"/>
      <c r="F114" s="694"/>
      <c r="G114" s="618"/>
      <c r="H114" s="7"/>
      <c r="I114" s="164">
        <v>0</v>
      </c>
      <c r="K114" s="177"/>
      <c r="L114" s="177"/>
      <c r="M114" s="177"/>
      <c r="N114" s="177"/>
      <c r="O114" s="177"/>
      <c r="P114" s="199"/>
      <c r="Q114" s="199"/>
      <c r="R114" s="199"/>
      <c r="S114" s="199"/>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c r="CN114" s="177"/>
      <c r="CO114" s="177"/>
      <c r="CP114" s="177"/>
      <c r="CQ114" s="177"/>
      <c r="CR114" s="177"/>
      <c r="CS114" s="177"/>
      <c r="CT114" s="177"/>
      <c r="CU114" s="177"/>
      <c r="CV114" s="177"/>
      <c r="CW114" s="177"/>
      <c r="CX114" s="177"/>
      <c r="CY114" s="177"/>
      <c r="CZ114" s="177"/>
      <c r="DA114" s="177"/>
      <c r="DB114" s="177"/>
      <c r="DC114" s="177"/>
      <c r="DD114" s="177"/>
      <c r="DE114" s="177"/>
      <c r="DF114" s="177"/>
      <c r="DG114" s="177"/>
      <c r="DH114" s="177"/>
      <c r="DI114" s="177"/>
      <c r="DJ114" s="177"/>
      <c r="DK114" s="177"/>
      <c r="DL114" s="177"/>
      <c r="DM114" s="177"/>
      <c r="DN114" s="177"/>
      <c r="DO114" s="177"/>
      <c r="DP114" s="177"/>
      <c r="DQ114" s="177"/>
      <c r="DR114" s="177"/>
      <c r="DS114" s="177"/>
      <c r="DT114" s="177"/>
      <c r="DU114" s="177"/>
      <c r="DV114" s="177"/>
      <c r="DW114" s="177"/>
      <c r="DX114" s="177"/>
      <c r="DY114" s="177"/>
      <c r="DZ114" s="177"/>
      <c r="EA114" s="177"/>
      <c r="EB114" s="177"/>
      <c r="EC114" s="177"/>
      <c r="ED114" s="177"/>
      <c r="EE114" s="177"/>
      <c r="EF114" s="177"/>
      <c r="EG114" s="177"/>
      <c r="EH114" s="177"/>
      <c r="EI114" s="177"/>
      <c r="EJ114" s="177"/>
      <c r="EK114" s="177"/>
      <c r="EL114" s="177"/>
      <c r="EM114" s="177"/>
      <c r="EN114" s="177"/>
      <c r="EO114" s="177"/>
      <c r="EP114" s="177"/>
      <c r="EQ114" s="177"/>
      <c r="ER114" s="177"/>
      <c r="ES114" s="177"/>
      <c r="ET114" s="177"/>
      <c r="EU114" s="177"/>
      <c r="EV114" s="177"/>
      <c r="EW114" s="177"/>
      <c r="EX114" s="177"/>
      <c r="EY114" s="177"/>
      <c r="EZ114" s="177"/>
      <c r="FA114" s="177"/>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177"/>
      <c r="GT114" s="177"/>
      <c r="GU114" s="177"/>
      <c r="GV114" s="177"/>
      <c r="GW114" s="177"/>
      <c r="GX114" s="177"/>
      <c r="GY114" s="177"/>
      <c r="GZ114" s="177"/>
      <c r="HA114" s="177"/>
      <c r="HB114" s="177"/>
      <c r="HC114" s="177"/>
      <c r="HD114" s="177"/>
      <c r="HE114" s="177"/>
      <c r="HF114" s="177"/>
      <c r="HG114" s="177"/>
      <c r="HH114" s="177"/>
      <c r="HI114" s="177"/>
      <c r="HJ114" s="177"/>
      <c r="HK114" s="177"/>
      <c r="HL114" s="177"/>
      <c r="HM114" s="177"/>
      <c r="HN114" s="177"/>
      <c r="HO114" s="177"/>
      <c r="HP114" s="177"/>
      <c r="HQ114" s="177"/>
      <c r="HR114" s="177"/>
      <c r="HS114" s="177"/>
      <c r="HT114" s="177"/>
      <c r="HU114" s="177"/>
      <c r="HV114" s="177"/>
      <c r="HW114" s="177"/>
      <c r="HX114" s="177"/>
      <c r="HY114" s="177"/>
      <c r="HZ114" s="177"/>
      <c r="IA114" s="177"/>
      <c r="IB114" s="177"/>
      <c r="IC114" s="177"/>
      <c r="ID114" s="177"/>
      <c r="IE114" s="177"/>
      <c r="IF114" s="177"/>
      <c r="IG114" s="177"/>
      <c r="IH114" s="177"/>
      <c r="II114" s="177"/>
      <c r="IJ114" s="177"/>
      <c r="IK114" s="177"/>
      <c r="IL114" s="177"/>
      <c r="IM114" s="177"/>
      <c r="IN114" s="177"/>
      <c r="IO114" s="177"/>
      <c r="IP114" s="177"/>
      <c r="IQ114" s="177"/>
      <c r="IR114" s="177"/>
      <c r="IS114" s="177"/>
      <c r="IT114" s="177"/>
      <c r="IU114" s="177"/>
      <c r="IV114" s="177"/>
      <c r="IW114" s="177"/>
    </row>
    <row r="115" spans="1:257" ht="15.05" hidden="1" customHeight="1" x14ac:dyDescent="0.25">
      <c r="A115" s="693"/>
      <c r="B115" s="694"/>
      <c r="C115" s="694"/>
      <c r="D115" s="694"/>
      <c r="E115" s="694"/>
      <c r="F115" s="694"/>
      <c r="G115" s="618"/>
      <c r="H115" s="8"/>
      <c r="I115" s="164">
        <v>0</v>
      </c>
      <c r="J115" s="177"/>
      <c r="K115" s="177"/>
      <c r="L115" s="177"/>
      <c r="M115" s="177"/>
      <c r="N115" s="177"/>
      <c r="O115" s="177"/>
      <c r="P115" s="199"/>
      <c r="Q115" s="199"/>
      <c r="R115" s="199"/>
      <c r="S115" s="199"/>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c r="CN115" s="177"/>
      <c r="CO115" s="177"/>
      <c r="CP115" s="177"/>
      <c r="CQ115" s="177"/>
      <c r="CR115" s="177"/>
      <c r="CS115" s="177"/>
      <c r="CT115" s="177"/>
      <c r="CU115" s="177"/>
      <c r="CV115" s="177"/>
      <c r="CW115" s="177"/>
      <c r="CX115" s="177"/>
      <c r="CY115" s="177"/>
      <c r="CZ115" s="177"/>
      <c r="DA115" s="177"/>
      <c r="DB115" s="177"/>
      <c r="DC115" s="177"/>
      <c r="DD115" s="177"/>
      <c r="DE115" s="177"/>
      <c r="DF115" s="177"/>
      <c r="DG115" s="177"/>
      <c r="DH115" s="177"/>
      <c r="DI115" s="177"/>
      <c r="DJ115" s="177"/>
      <c r="DK115" s="177"/>
      <c r="DL115" s="177"/>
      <c r="DM115" s="177"/>
      <c r="DN115" s="177"/>
      <c r="DO115" s="177"/>
      <c r="DP115" s="177"/>
      <c r="DQ115" s="177"/>
      <c r="DR115" s="177"/>
      <c r="DS115" s="177"/>
      <c r="DT115" s="177"/>
      <c r="DU115" s="177"/>
      <c r="DV115" s="177"/>
      <c r="DW115" s="177"/>
      <c r="DX115" s="177"/>
      <c r="DY115" s="177"/>
      <c r="DZ115" s="177"/>
      <c r="EA115" s="177"/>
      <c r="EB115" s="177"/>
      <c r="EC115" s="177"/>
      <c r="ED115" s="177"/>
      <c r="EE115" s="177"/>
      <c r="EF115" s="177"/>
      <c r="EG115" s="177"/>
      <c r="EH115" s="177"/>
      <c r="EI115" s="177"/>
      <c r="EJ115" s="177"/>
      <c r="EK115" s="177"/>
      <c r="EL115" s="177"/>
      <c r="EM115" s="177"/>
      <c r="EN115" s="177"/>
      <c r="EO115" s="177"/>
      <c r="EP115" s="177"/>
      <c r="EQ115" s="177"/>
      <c r="ER115" s="177"/>
      <c r="ES115" s="177"/>
      <c r="ET115" s="177"/>
      <c r="EU115" s="177"/>
      <c r="EV115" s="177"/>
      <c r="EW115" s="177"/>
      <c r="EX115" s="177"/>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77"/>
      <c r="GX115" s="177"/>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c r="IA115" s="177"/>
      <c r="IB115" s="177"/>
      <c r="IC115" s="177"/>
      <c r="ID115" s="177"/>
      <c r="IE115" s="177"/>
      <c r="IF115" s="177"/>
      <c r="IG115" s="177"/>
      <c r="IH115" s="177"/>
      <c r="II115" s="177"/>
      <c r="IJ115" s="177"/>
      <c r="IK115" s="177"/>
      <c r="IL115" s="177"/>
      <c r="IM115" s="177"/>
      <c r="IN115" s="177"/>
      <c r="IO115" s="177"/>
      <c r="IP115" s="177"/>
      <c r="IQ115" s="177"/>
      <c r="IR115" s="177"/>
      <c r="IS115" s="177"/>
      <c r="IT115" s="177"/>
      <c r="IU115" s="177"/>
      <c r="IV115" s="177"/>
      <c r="IW115" s="177"/>
    </row>
    <row r="116" spans="1:257" hidden="1" x14ac:dyDescent="0.25">
      <c r="A116" s="693"/>
      <c r="B116" s="694"/>
      <c r="C116" s="694"/>
      <c r="D116" s="694"/>
      <c r="E116" s="694"/>
      <c r="F116" s="694"/>
      <c r="G116" s="618"/>
      <c r="H116" s="8"/>
      <c r="I116" s="164">
        <v>0</v>
      </c>
      <c r="J116" s="177"/>
      <c r="K116" s="177"/>
      <c r="L116" s="177"/>
      <c r="M116" s="177"/>
      <c r="N116" s="177"/>
      <c r="O116" s="177"/>
      <c r="P116" s="199"/>
      <c r="Q116" s="199"/>
      <c r="R116" s="199"/>
      <c r="S116" s="199"/>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c r="CM116" s="177"/>
      <c r="CN116" s="177"/>
      <c r="CO116" s="177"/>
      <c r="CP116" s="177"/>
      <c r="CQ116" s="177"/>
      <c r="CR116" s="177"/>
      <c r="CS116" s="177"/>
      <c r="CT116" s="177"/>
      <c r="CU116" s="177"/>
      <c r="CV116" s="177"/>
      <c r="CW116" s="177"/>
      <c r="CX116" s="177"/>
      <c r="CY116" s="177"/>
      <c r="CZ116" s="177"/>
      <c r="DA116" s="177"/>
      <c r="DB116" s="177"/>
      <c r="DC116" s="177"/>
      <c r="DD116" s="177"/>
      <c r="DE116" s="177"/>
      <c r="DF116" s="177"/>
      <c r="DG116" s="177"/>
      <c r="DH116" s="177"/>
      <c r="DI116" s="177"/>
      <c r="DJ116" s="177"/>
      <c r="DK116" s="177"/>
      <c r="DL116" s="177"/>
      <c r="DM116" s="177"/>
      <c r="DN116" s="177"/>
      <c r="DO116" s="177"/>
      <c r="DP116" s="177"/>
      <c r="DQ116" s="177"/>
      <c r="DR116" s="177"/>
      <c r="DS116" s="177"/>
      <c r="DT116" s="177"/>
      <c r="DU116" s="177"/>
      <c r="DV116" s="177"/>
      <c r="DW116" s="177"/>
      <c r="DX116" s="177"/>
      <c r="DY116" s="177"/>
      <c r="DZ116" s="177"/>
      <c r="EA116" s="177"/>
      <c r="EB116" s="177"/>
      <c r="EC116" s="177"/>
      <c r="ED116" s="177"/>
      <c r="EE116" s="177"/>
      <c r="EF116" s="177"/>
      <c r="EG116" s="177"/>
      <c r="EH116" s="177"/>
      <c r="EI116" s="177"/>
      <c r="EJ116" s="177"/>
      <c r="EK116" s="177"/>
      <c r="EL116" s="177"/>
      <c r="EM116" s="177"/>
      <c r="EN116" s="177"/>
      <c r="EO116" s="177"/>
      <c r="EP116" s="177"/>
      <c r="EQ116" s="177"/>
      <c r="ER116" s="177"/>
      <c r="ES116" s="177"/>
      <c r="ET116" s="177"/>
      <c r="EU116" s="177"/>
      <c r="EV116" s="177"/>
      <c r="EW116" s="177"/>
      <c r="EX116" s="177"/>
      <c r="EY116" s="177"/>
      <c r="EZ116" s="177"/>
      <c r="FA116" s="177"/>
      <c r="FB116" s="177"/>
      <c r="FC116" s="177"/>
      <c r="FD116" s="177"/>
      <c r="FE116" s="177"/>
      <c r="FF116" s="177"/>
      <c r="FG116" s="177"/>
      <c r="FH116" s="177"/>
      <c r="FI116" s="177"/>
      <c r="FJ116" s="177"/>
      <c r="FK116" s="177"/>
      <c r="FL116" s="177"/>
      <c r="FM116" s="177"/>
      <c r="FN116" s="177"/>
      <c r="FO116" s="177"/>
      <c r="FP116" s="177"/>
      <c r="FQ116" s="177"/>
      <c r="FR116" s="177"/>
      <c r="FS116" s="177"/>
      <c r="FT116" s="177"/>
      <c r="FU116" s="177"/>
      <c r="FV116" s="177"/>
      <c r="FW116" s="177"/>
      <c r="FX116" s="177"/>
      <c r="FY116" s="177"/>
      <c r="FZ116" s="177"/>
      <c r="GA116" s="177"/>
      <c r="GB116" s="177"/>
      <c r="GC116" s="177"/>
      <c r="GD116" s="177"/>
      <c r="GE116" s="177"/>
      <c r="GF116" s="177"/>
      <c r="GG116" s="177"/>
      <c r="GH116" s="177"/>
      <c r="GI116" s="177"/>
      <c r="GJ116" s="177"/>
      <c r="GK116" s="177"/>
      <c r="GL116" s="177"/>
      <c r="GM116" s="177"/>
      <c r="GN116" s="177"/>
      <c r="GO116" s="177"/>
      <c r="GP116" s="177"/>
      <c r="GQ116" s="177"/>
      <c r="GR116" s="177"/>
      <c r="GS116" s="177"/>
      <c r="GT116" s="177"/>
      <c r="GU116" s="177"/>
      <c r="GV116" s="177"/>
      <c r="GW116" s="177"/>
      <c r="GX116" s="177"/>
      <c r="GY116" s="177"/>
      <c r="GZ116" s="177"/>
      <c r="HA116" s="177"/>
      <c r="HB116" s="177"/>
      <c r="HC116" s="177"/>
      <c r="HD116" s="177"/>
      <c r="HE116" s="177"/>
      <c r="HF116" s="177"/>
      <c r="HG116" s="177"/>
      <c r="HH116" s="177"/>
      <c r="HI116" s="177"/>
      <c r="HJ116" s="177"/>
      <c r="HK116" s="177"/>
      <c r="HL116" s="177"/>
      <c r="HM116" s="177"/>
      <c r="HN116" s="177"/>
      <c r="HO116" s="177"/>
      <c r="HP116" s="177"/>
      <c r="HQ116" s="177"/>
      <c r="HR116" s="177"/>
      <c r="HS116" s="177"/>
      <c r="HT116" s="177"/>
      <c r="HU116" s="177"/>
      <c r="HV116" s="177"/>
      <c r="HW116" s="177"/>
      <c r="HX116" s="177"/>
      <c r="HY116" s="177"/>
      <c r="HZ116" s="177"/>
      <c r="IA116" s="177"/>
      <c r="IB116" s="177"/>
      <c r="IC116" s="177"/>
      <c r="ID116" s="177"/>
      <c r="IE116" s="177"/>
      <c r="IF116" s="177"/>
      <c r="IG116" s="177"/>
      <c r="IH116" s="177"/>
      <c r="II116" s="177"/>
      <c r="IJ116" s="177"/>
      <c r="IK116" s="177"/>
      <c r="IL116" s="177"/>
      <c r="IM116" s="177"/>
      <c r="IN116" s="177"/>
      <c r="IO116" s="177"/>
      <c r="IP116" s="177"/>
      <c r="IQ116" s="177"/>
      <c r="IR116" s="177"/>
      <c r="IS116" s="177"/>
      <c r="IT116" s="177"/>
      <c r="IU116" s="177"/>
      <c r="IV116" s="177"/>
      <c r="IW116" s="177"/>
    </row>
    <row r="117" spans="1:257" hidden="1" x14ac:dyDescent="0.25">
      <c r="A117" s="693"/>
      <c r="B117" s="694"/>
      <c r="C117" s="694"/>
      <c r="D117" s="694"/>
      <c r="E117" s="694"/>
      <c r="F117" s="694"/>
      <c r="G117" s="618"/>
      <c r="H117" s="8"/>
      <c r="I117" s="164">
        <v>0</v>
      </c>
      <c r="J117" s="177"/>
      <c r="K117" s="177"/>
      <c r="L117" s="177"/>
      <c r="M117" s="177"/>
      <c r="N117" s="177"/>
      <c r="O117" s="177"/>
      <c r="P117" s="199"/>
      <c r="Q117" s="199"/>
      <c r="R117" s="199"/>
      <c r="S117" s="199"/>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M117" s="177"/>
      <c r="CN117" s="177"/>
      <c r="CO117" s="177"/>
      <c r="CP117" s="177"/>
      <c r="CQ117" s="177"/>
      <c r="CR117" s="177"/>
      <c r="CS117" s="177"/>
      <c r="CT117" s="177"/>
      <c r="CU117" s="177"/>
      <c r="CV117" s="177"/>
      <c r="CW117" s="177"/>
      <c r="CX117" s="177"/>
      <c r="CY117" s="177"/>
      <c r="CZ117" s="177"/>
      <c r="DA117" s="177"/>
      <c r="DB117" s="177"/>
      <c r="DC117" s="177"/>
      <c r="DD117" s="177"/>
      <c r="DE117" s="177"/>
      <c r="DF117" s="177"/>
      <c r="DG117" s="177"/>
      <c r="DH117" s="177"/>
      <c r="DI117" s="177"/>
      <c r="DJ117" s="177"/>
      <c r="DK117" s="177"/>
      <c r="DL117" s="177"/>
      <c r="DM117" s="177"/>
      <c r="DN117" s="177"/>
      <c r="DO117" s="177"/>
      <c r="DP117" s="177"/>
      <c r="DQ117" s="177"/>
      <c r="DR117" s="177"/>
      <c r="DS117" s="177"/>
      <c r="DT117" s="177"/>
      <c r="DU117" s="177"/>
      <c r="DV117" s="177"/>
      <c r="DW117" s="177"/>
      <c r="DX117" s="177"/>
      <c r="DY117" s="177"/>
      <c r="DZ117" s="177"/>
      <c r="EA117" s="177"/>
      <c r="EB117" s="177"/>
      <c r="EC117" s="177"/>
      <c r="ED117" s="177"/>
      <c r="EE117" s="177"/>
      <c r="EF117" s="177"/>
      <c r="EG117" s="177"/>
      <c r="EH117" s="177"/>
      <c r="EI117" s="177"/>
      <c r="EJ117" s="177"/>
      <c r="EK117" s="177"/>
      <c r="EL117" s="177"/>
      <c r="EM117" s="177"/>
      <c r="EN117" s="177"/>
      <c r="EO117" s="177"/>
      <c r="EP117" s="177"/>
      <c r="EQ117" s="177"/>
      <c r="ER117" s="177"/>
      <c r="ES117" s="177"/>
      <c r="ET117" s="177"/>
      <c r="EU117" s="177"/>
      <c r="EV117" s="177"/>
      <c r="EW117" s="177"/>
      <c r="EX117" s="177"/>
      <c r="EY117" s="177"/>
      <c r="EZ117" s="177"/>
      <c r="FA117" s="177"/>
      <c r="FB117" s="177"/>
      <c r="FC117" s="177"/>
      <c r="FD117" s="177"/>
      <c r="FE117" s="177"/>
      <c r="FF117" s="177"/>
      <c r="FG117" s="177"/>
      <c r="FH117" s="177"/>
      <c r="FI117" s="177"/>
      <c r="FJ117" s="177"/>
      <c r="FK117" s="177"/>
      <c r="FL117" s="177"/>
      <c r="FM117" s="177"/>
      <c r="FN117" s="177"/>
      <c r="FO117" s="177"/>
      <c r="FP117" s="177"/>
      <c r="FQ117" s="177"/>
      <c r="FR117" s="177"/>
      <c r="FS117" s="177"/>
      <c r="FT117" s="177"/>
      <c r="FU117" s="177"/>
      <c r="FV117" s="177"/>
      <c r="FW117" s="177"/>
      <c r="FX117" s="177"/>
      <c r="FY117" s="177"/>
      <c r="FZ117" s="177"/>
      <c r="GA117" s="177"/>
      <c r="GB117" s="177"/>
      <c r="GC117" s="177"/>
      <c r="GD117" s="177"/>
      <c r="GE117" s="177"/>
      <c r="GF117" s="177"/>
      <c r="GG117" s="177"/>
      <c r="GH117" s="177"/>
      <c r="GI117" s="177"/>
      <c r="GJ117" s="177"/>
      <c r="GK117" s="177"/>
      <c r="GL117" s="177"/>
      <c r="GM117" s="177"/>
      <c r="GN117" s="177"/>
      <c r="GO117" s="177"/>
      <c r="GP117" s="177"/>
      <c r="GQ117" s="177"/>
      <c r="GR117" s="177"/>
      <c r="GS117" s="177"/>
      <c r="GT117" s="177"/>
      <c r="GU117" s="177"/>
      <c r="GV117" s="177"/>
      <c r="GW117" s="177"/>
      <c r="GX117" s="177"/>
      <c r="GY117" s="177"/>
      <c r="GZ117" s="177"/>
      <c r="HA117" s="177"/>
      <c r="HB117" s="177"/>
      <c r="HC117" s="177"/>
      <c r="HD117" s="177"/>
      <c r="HE117" s="177"/>
      <c r="HF117" s="177"/>
      <c r="HG117" s="177"/>
      <c r="HH117" s="177"/>
      <c r="HI117" s="177"/>
      <c r="HJ117" s="177"/>
      <c r="HK117" s="177"/>
      <c r="HL117" s="177"/>
      <c r="HM117" s="177"/>
      <c r="HN117" s="177"/>
      <c r="HO117" s="177"/>
      <c r="HP117" s="177"/>
      <c r="HQ117" s="177"/>
      <c r="HR117" s="177"/>
      <c r="HS117" s="177"/>
      <c r="HT117" s="177"/>
      <c r="HU117" s="177"/>
      <c r="HV117" s="177"/>
      <c r="HW117" s="177"/>
      <c r="HX117" s="177"/>
      <c r="HY117" s="177"/>
      <c r="HZ117" s="177"/>
      <c r="IA117" s="177"/>
      <c r="IB117" s="177"/>
      <c r="IC117" s="177"/>
      <c r="ID117" s="177"/>
      <c r="IE117" s="177"/>
      <c r="IF117" s="177"/>
      <c r="IG117" s="177"/>
      <c r="IH117" s="177"/>
      <c r="II117" s="177"/>
      <c r="IJ117" s="177"/>
      <c r="IK117" s="177"/>
      <c r="IL117" s="177"/>
      <c r="IM117" s="177"/>
      <c r="IN117" s="177"/>
      <c r="IO117" s="177"/>
      <c r="IP117" s="177"/>
      <c r="IQ117" s="177"/>
      <c r="IR117" s="177"/>
      <c r="IS117" s="177"/>
      <c r="IT117" s="177"/>
      <c r="IU117" s="177"/>
      <c r="IV117" s="177"/>
      <c r="IW117" s="177"/>
    </row>
    <row r="118" spans="1:257" hidden="1" x14ac:dyDescent="0.25">
      <c r="A118" s="693"/>
      <c r="B118" s="694"/>
      <c r="C118" s="694"/>
      <c r="D118" s="694"/>
      <c r="E118" s="694"/>
      <c r="F118" s="694"/>
      <c r="G118" s="618"/>
      <c r="H118" s="8"/>
      <c r="I118" s="164">
        <v>0</v>
      </c>
      <c r="J118" s="177"/>
      <c r="K118" s="177"/>
      <c r="L118" s="177"/>
      <c r="M118" s="177"/>
      <c r="N118" s="177"/>
      <c r="O118" s="177"/>
      <c r="P118" s="199"/>
      <c r="Q118" s="199"/>
      <c r="R118" s="199"/>
      <c r="S118" s="199"/>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M118" s="177"/>
      <c r="CN118" s="177"/>
      <c r="CO118" s="177"/>
      <c r="CP118" s="177"/>
      <c r="CQ118" s="177"/>
      <c r="CR118" s="177"/>
      <c r="CS118" s="177"/>
      <c r="CT118" s="177"/>
      <c r="CU118" s="177"/>
      <c r="CV118" s="177"/>
      <c r="CW118" s="177"/>
      <c r="CX118" s="177"/>
      <c r="CY118" s="177"/>
      <c r="CZ118" s="177"/>
      <c r="DA118" s="177"/>
      <c r="DB118" s="177"/>
      <c r="DC118" s="177"/>
      <c r="DD118" s="177"/>
      <c r="DE118" s="177"/>
      <c r="DF118" s="177"/>
      <c r="DG118" s="177"/>
      <c r="DH118" s="177"/>
      <c r="DI118" s="177"/>
      <c r="DJ118" s="177"/>
      <c r="DK118" s="177"/>
      <c r="DL118" s="177"/>
      <c r="DM118" s="177"/>
      <c r="DN118" s="177"/>
      <c r="DO118" s="177"/>
      <c r="DP118" s="177"/>
      <c r="DQ118" s="177"/>
      <c r="DR118" s="177"/>
      <c r="DS118" s="177"/>
      <c r="DT118" s="177"/>
      <c r="DU118" s="177"/>
      <c r="DV118" s="177"/>
      <c r="DW118" s="177"/>
      <c r="DX118" s="177"/>
      <c r="DY118" s="177"/>
      <c r="DZ118" s="177"/>
      <c r="EA118" s="177"/>
      <c r="EB118" s="177"/>
      <c r="EC118" s="177"/>
      <c r="ED118" s="177"/>
      <c r="EE118" s="177"/>
      <c r="EF118" s="177"/>
      <c r="EG118" s="177"/>
      <c r="EH118" s="177"/>
      <c r="EI118" s="177"/>
      <c r="EJ118" s="177"/>
      <c r="EK118" s="177"/>
      <c r="EL118" s="177"/>
      <c r="EM118" s="177"/>
      <c r="EN118" s="177"/>
      <c r="EO118" s="177"/>
      <c r="EP118" s="177"/>
      <c r="EQ118" s="177"/>
      <c r="ER118" s="177"/>
      <c r="ES118" s="177"/>
      <c r="ET118" s="177"/>
      <c r="EU118" s="177"/>
      <c r="EV118" s="177"/>
      <c r="EW118" s="177"/>
      <c r="EX118" s="177"/>
      <c r="EY118" s="177"/>
      <c r="EZ118" s="177"/>
      <c r="FA118" s="177"/>
      <c r="FB118" s="177"/>
      <c r="FC118" s="177"/>
      <c r="FD118" s="177"/>
      <c r="FE118" s="177"/>
      <c r="FF118" s="177"/>
      <c r="FG118" s="177"/>
      <c r="FH118" s="177"/>
      <c r="FI118" s="177"/>
      <c r="FJ118" s="177"/>
      <c r="FK118" s="177"/>
      <c r="FL118" s="177"/>
      <c r="FM118" s="177"/>
      <c r="FN118" s="177"/>
      <c r="FO118" s="177"/>
      <c r="FP118" s="177"/>
      <c r="FQ118" s="177"/>
      <c r="FR118" s="177"/>
      <c r="FS118" s="177"/>
      <c r="FT118" s="177"/>
      <c r="FU118" s="177"/>
      <c r="FV118" s="177"/>
      <c r="FW118" s="177"/>
      <c r="FX118" s="177"/>
      <c r="FY118" s="177"/>
      <c r="FZ118" s="177"/>
      <c r="GA118" s="177"/>
      <c r="GB118" s="177"/>
      <c r="GC118" s="177"/>
      <c r="GD118" s="177"/>
      <c r="GE118" s="177"/>
      <c r="GF118" s="177"/>
      <c r="GG118" s="177"/>
      <c r="GH118" s="177"/>
      <c r="GI118" s="177"/>
      <c r="GJ118" s="177"/>
      <c r="GK118" s="177"/>
      <c r="GL118" s="177"/>
      <c r="GM118" s="177"/>
      <c r="GN118" s="177"/>
      <c r="GO118" s="177"/>
      <c r="GP118" s="177"/>
      <c r="GQ118" s="177"/>
      <c r="GR118" s="177"/>
      <c r="GS118" s="177"/>
      <c r="GT118" s="177"/>
      <c r="GU118" s="177"/>
      <c r="GV118" s="177"/>
      <c r="GW118" s="177"/>
      <c r="GX118" s="177"/>
      <c r="GY118" s="177"/>
      <c r="GZ118" s="177"/>
      <c r="HA118" s="177"/>
      <c r="HB118" s="177"/>
      <c r="HC118" s="177"/>
      <c r="HD118" s="177"/>
      <c r="HE118" s="177"/>
      <c r="HF118" s="177"/>
      <c r="HG118" s="177"/>
      <c r="HH118" s="177"/>
      <c r="HI118" s="177"/>
      <c r="HJ118" s="177"/>
      <c r="HK118" s="177"/>
      <c r="HL118" s="177"/>
      <c r="HM118" s="177"/>
      <c r="HN118" s="177"/>
      <c r="HO118" s="177"/>
      <c r="HP118" s="177"/>
      <c r="HQ118" s="177"/>
      <c r="HR118" s="177"/>
      <c r="HS118" s="177"/>
      <c r="HT118" s="177"/>
      <c r="HU118" s="177"/>
      <c r="HV118" s="177"/>
      <c r="HW118" s="177"/>
      <c r="HX118" s="177"/>
      <c r="HY118" s="177"/>
      <c r="HZ118" s="177"/>
      <c r="IA118" s="177"/>
      <c r="IB118" s="177"/>
      <c r="IC118" s="177"/>
      <c r="ID118" s="177"/>
      <c r="IE118" s="177"/>
      <c r="IF118" s="177"/>
      <c r="IG118" s="177"/>
      <c r="IH118" s="177"/>
      <c r="II118" s="177"/>
      <c r="IJ118" s="177"/>
      <c r="IK118" s="177"/>
      <c r="IL118" s="177"/>
      <c r="IM118" s="177"/>
      <c r="IN118" s="177"/>
      <c r="IO118" s="177"/>
      <c r="IP118" s="177"/>
      <c r="IQ118" s="177"/>
      <c r="IR118" s="177"/>
      <c r="IS118" s="177"/>
      <c r="IT118" s="177"/>
      <c r="IU118" s="177"/>
      <c r="IV118" s="177"/>
      <c r="IW118" s="177"/>
    </row>
    <row r="119" spans="1:257" hidden="1" x14ac:dyDescent="0.25">
      <c r="A119" s="693"/>
      <c r="B119" s="694"/>
      <c r="C119" s="694"/>
      <c r="D119" s="694"/>
      <c r="E119" s="694"/>
      <c r="F119" s="694"/>
      <c r="G119" s="618"/>
      <c r="H119" s="8"/>
      <c r="I119" s="164">
        <v>0</v>
      </c>
      <c r="J119" s="177"/>
      <c r="K119" s="177"/>
      <c r="L119" s="177"/>
      <c r="M119" s="177"/>
      <c r="N119" s="177"/>
      <c r="O119" s="177"/>
      <c r="P119" s="199"/>
      <c r="Q119" s="199"/>
      <c r="R119" s="199"/>
      <c r="S119" s="199"/>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c r="CN119" s="177"/>
      <c r="CO119" s="177"/>
      <c r="CP119" s="177"/>
      <c r="CQ119" s="177"/>
      <c r="CR119" s="177"/>
      <c r="CS119" s="177"/>
      <c r="CT119" s="177"/>
      <c r="CU119" s="177"/>
      <c r="CV119" s="177"/>
      <c r="CW119" s="177"/>
      <c r="CX119" s="177"/>
      <c r="CY119" s="177"/>
      <c r="CZ119" s="177"/>
      <c r="DA119" s="177"/>
      <c r="DB119" s="177"/>
      <c r="DC119" s="177"/>
      <c r="DD119" s="177"/>
      <c r="DE119" s="177"/>
      <c r="DF119" s="177"/>
      <c r="DG119" s="177"/>
      <c r="DH119" s="177"/>
      <c r="DI119" s="177"/>
      <c r="DJ119" s="177"/>
      <c r="DK119" s="177"/>
      <c r="DL119" s="177"/>
      <c r="DM119" s="177"/>
      <c r="DN119" s="177"/>
      <c r="DO119" s="177"/>
      <c r="DP119" s="177"/>
      <c r="DQ119" s="177"/>
      <c r="DR119" s="177"/>
      <c r="DS119" s="177"/>
      <c r="DT119" s="177"/>
      <c r="DU119" s="177"/>
      <c r="DV119" s="177"/>
      <c r="DW119" s="177"/>
      <c r="DX119" s="177"/>
      <c r="DY119" s="177"/>
      <c r="DZ119" s="177"/>
      <c r="EA119" s="177"/>
      <c r="EB119" s="177"/>
      <c r="EC119" s="177"/>
      <c r="ED119" s="177"/>
      <c r="EE119" s="177"/>
      <c r="EF119" s="177"/>
      <c r="EG119" s="177"/>
      <c r="EH119" s="177"/>
      <c r="EI119" s="177"/>
      <c r="EJ119" s="177"/>
      <c r="EK119" s="177"/>
      <c r="EL119" s="177"/>
      <c r="EM119" s="177"/>
      <c r="EN119" s="177"/>
      <c r="EO119" s="177"/>
      <c r="EP119" s="177"/>
      <c r="EQ119" s="177"/>
      <c r="ER119" s="177"/>
      <c r="ES119" s="177"/>
      <c r="ET119" s="177"/>
      <c r="EU119" s="177"/>
      <c r="EV119" s="177"/>
      <c r="EW119" s="177"/>
      <c r="EX119" s="177"/>
      <c r="EY119" s="177"/>
      <c r="EZ119" s="177"/>
      <c r="FA119" s="177"/>
      <c r="FB119" s="177"/>
      <c r="FC119" s="177"/>
      <c r="FD119" s="177"/>
      <c r="FE119" s="177"/>
      <c r="FF119" s="177"/>
      <c r="FG119" s="177"/>
      <c r="FH119" s="177"/>
      <c r="FI119" s="177"/>
      <c r="FJ119" s="177"/>
      <c r="FK119" s="177"/>
      <c r="FL119" s="177"/>
      <c r="FM119" s="177"/>
      <c r="FN119" s="177"/>
      <c r="FO119" s="177"/>
      <c r="FP119" s="177"/>
      <c r="FQ119" s="177"/>
      <c r="FR119" s="177"/>
      <c r="FS119" s="177"/>
      <c r="FT119" s="177"/>
      <c r="FU119" s="177"/>
      <c r="FV119" s="177"/>
      <c r="FW119" s="177"/>
      <c r="FX119" s="177"/>
      <c r="FY119" s="177"/>
      <c r="FZ119" s="177"/>
      <c r="GA119" s="177"/>
      <c r="GB119" s="177"/>
      <c r="GC119" s="177"/>
      <c r="GD119" s="177"/>
      <c r="GE119" s="177"/>
      <c r="GF119" s="177"/>
      <c r="GG119" s="177"/>
      <c r="GH119" s="177"/>
      <c r="GI119" s="177"/>
      <c r="GJ119" s="177"/>
      <c r="GK119" s="177"/>
      <c r="GL119" s="177"/>
      <c r="GM119" s="177"/>
      <c r="GN119" s="177"/>
      <c r="GO119" s="177"/>
      <c r="GP119" s="177"/>
      <c r="GQ119" s="177"/>
      <c r="GR119" s="177"/>
      <c r="GS119" s="177"/>
      <c r="GT119" s="177"/>
      <c r="GU119" s="177"/>
      <c r="GV119" s="177"/>
      <c r="GW119" s="177"/>
      <c r="GX119" s="177"/>
      <c r="GY119" s="177"/>
      <c r="GZ119" s="177"/>
      <c r="HA119" s="177"/>
      <c r="HB119" s="177"/>
      <c r="HC119" s="177"/>
      <c r="HD119" s="177"/>
      <c r="HE119" s="177"/>
      <c r="HF119" s="177"/>
      <c r="HG119" s="177"/>
      <c r="HH119" s="177"/>
      <c r="HI119" s="177"/>
      <c r="HJ119" s="177"/>
      <c r="HK119" s="177"/>
      <c r="HL119" s="177"/>
      <c r="HM119" s="177"/>
      <c r="HN119" s="177"/>
      <c r="HO119" s="177"/>
      <c r="HP119" s="177"/>
      <c r="HQ119" s="177"/>
      <c r="HR119" s="177"/>
      <c r="HS119" s="177"/>
      <c r="HT119" s="177"/>
      <c r="HU119" s="177"/>
      <c r="HV119" s="177"/>
      <c r="HW119" s="177"/>
      <c r="HX119" s="177"/>
      <c r="HY119" s="177"/>
      <c r="HZ119" s="177"/>
      <c r="IA119" s="177"/>
      <c r="IB119" s="177"/>
      <c r="IC119" s="177"/>
      <c r="ID119" s="177"/>
      <c r="IE119" s="177"/>
      <c r="IF119" s="177"/>
      <c r="IG119" s="177"/>
      <c r="IH119" s="177"/>
      <c r="II119" s="177"/>
      <c r="IJ119" s="177"/>
      <c r="IK119" s="177"/>
      <c r="IL119" s="177"/>
      <c r="IM119" s="177"/>
      <c r="IN119" s="177"/>
      <c r="IO119" s="177"/>
      <c r="IP119" s="177"/>
      <c r="IQ119" s="177"/>
      <c r="IR119" s="177"/>
      <c r="IS119" s="177"/>
      <c r="IT119" s="177"/>
      <c r="IU119" s="177"/>
      <c r="IV119" s="177"/>
      <c r="IW119" s="177"/>
    </row>
    <row r="120" spans="1:257" ht="17.899999999999999" hidden="1" customHeight="1" x14ac:dyDescent="0.25">
      <c r="A120" s="693"/>
      <c r="B120" s="694"/>
      <c r="C120" s="694"/>
      <c r="D120" s="694"/>
      <c r="E120" s="694"/>
      <c r="F120" s="694"/>
      <c r="G120" s="618"/>
      <c r="H120" s="8"/>
      <c r="I120" s="164">
        <v>0</v>
      </c>
      <c r="J120" s="177"/>
      <c r="K120" s="177"/>
      <c r="L120" s="177"/>
      <c r="M120" s="177"/>
      <c r="N120" s="198"/>
      <c r="O120" s="177"/>
      <c r="P120" s="199"/>
      <c r="Q120" s="199"/>
      <c r="R120" s="199"/>
      <c r="S120" s="199"/>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c r="CM120" s="177"/>
      <c r="CN120" s="177"/>
      <c r="CO120" s="177"/>
      <c r="CP120" s="177"/>
      <c r="CQ120" s="177"/>
      <c r="CR120" s="177"/>
      <c r="CS120" s="177"/>
      <c r="CT120" s="177"/>
      <c r="CU120" s="177"/>
      <c r="CV120" s="177"/>
      <c r="CW120" s="177"/>
      <c r="CX120" s="177"/>
      <c r="CY120" s="177"/>
      <c r="CZ120" s="177"/>
      <c r="DA120" s="177"/>
      <c r="DB120" s="177"/>
      <c r="DC120" s="177"/>
      <c r="DD120" s="177"/>
      <c r="DE120" s="177"/>
      <c r="DF120" s="177"/>
      <c r="DG120" s="177"/>
      <c r="DH120" s="177"/>
      <c r="DI120" s="177"/>
      <c r="DJ120" s="177"/>
      <c r="DK120" s="177"/>
      <c r="DL120" s="177"/>
      <c r="DM120" s="177"/>
      <c r="DN120" s="177"/>
      <c r="DO120" s="177"/>
      <c r="DP120" s="177"/>
      <c r="DQ120" s="177"/>
      <c r="DR120" s="177"/>
      <c r="DS120" s="177"/>
      <c r="DT120" s="177"/>
      <c r="DU120" s="177"/>
      <c r="DV120" s="177"/>
      <c r="DW120" s="177"/>
      <c r="DX120" s="177"/>
      <c r="DY120" s="177"/>
      <c r="DZ120" s="177"/>
      <c r="EA120" s="177"/>
      <c r="EB120" s="177"/>
      <c r="EC120" s="177"/>
      <c r="ED120" s="177"/>
      <c r="EE120" s="177"/>
      <c r="EF120" s="177"/>
      <c r="EG120" s="177"/>
      <c r="EH120" s="177"/>
      <c r="EI120" s="177"/>
      <c r="EJ120" s="177"/>
      <c r="EK120" s="177"/>
      <c r="EL120" s="177"/>
      <c r="EM120" s="177"/>
      <c r="EN120" s="177"/>
      <c r="EO120" s="177"/>
      <c r="EP120" s="177"/>
      <c r="EQ120" s="177"/>
      <c r="ER120" s="177"/>
      <c r="ES120" s="177"/>
      <c r="ET120" s="177"/>
      <c r="EU120" s="177"/>
      <c r="EV120" s="177"/>
      <c r="EW120" s="177"/>
      <c r="EX120" s="177"/>
      <c r="EY120" s="177"/>
      <c r="EZ120" s="177"/>
      <c r="FA120" s="177"/>
      <c r="FB120" s="177"/>
      <c r="FC120" s="177"/>
      <c r="FD120" s="177"/>
      <c r="FE120" s="177"/>
      <c r="FF120" s="177"/>
      <c r="FG120" s="177"/>
      <c r="FH120" s="177"/>
      <c r="FI120" s="177"/>
      <c r="FJ120" s="177"/>
      <c r="FK120" s="177"/>
      <c r="FL120" s="177"/>
      <c r="FM120" s="177"/>
      <c r="FN120" s="177"/>
      <c r="FO120" s="177"/>
      <c r="FP120" s="177"/>
      <c r="FQ120" s="177"/>
      <c r="FR120" s="177"/>
      <c r="FS120" s="177"/>
      <c r="FT120" s="177"/>
      <c r="FU120" s="177"/>
      <c r="FV120" s="177"/>
      <c r="FW120" s="177"/>
      <c r="FX120" s="177"/>
      <c r="FY120" s="177"/>
      <c r="FZ120" s="177"/>
      <c r="GA120" s="177"/>
      <c r="GB120" s="177"/>
      <c r="GC120" s="177"/>
      <c r="GD120" s="177"/>
      <c r="GE120" s="177"/>
      <c r="GF120" s="177"/>
      <c r="GG120" s="177"/>
      <c r="GH120" s="177"/>
      <c r="GI120" s="177"/>
      <c r="GJ120" s="177"/>
      <c r="GK120" s="177"/>
      <c r="GL120" s="177"/>
      <c r="GM120" s="177"/>
      <c r="GN120" s="177"/>
      <c r="GO120" s="177"/>
      <c r="GP120" s="177"/>
      <c r="GQ120" s="177"/>
      <c r="GR120" s="177"/>
      <c r="GS120" s="177"/>
      <c r="GT120" s="177"/>
      <c r="GU120" s="177"/>
      <c r="GV120" s="177"/>
      <c r="GW120" s="177"/>
      <c r="GX120" s="177"/>
      <c r="GY120" s="177"/>
      <c r="GZ120" s="177"/>
      <c r="HA120" s="177"/>
      <c r="HB120" s="177"/>
      <c r="HC120" s="177"/>
      <c r="HD120" s="177"/>
      <c r="HE120" s="177"/>
      <c r="HF120" s="177"/>
      <c r="HG120" s="177"/>
      <c r="HH120" s="177"/>
      <c r="HI120" s="177"/>
      <c r="HJ120" s="177"/>
      <c r="HK120" s="177"/>
      <c r="HL120" s="177"/>
      <c r="HM120" s="177"/>
      <c r="HN120" s="177"/>
      <c r="HO120" s="177"/>
      <c r="HP120" s="177"/>
      <c r="HQ120" s="177"/>
      <c r="HR120" s="177"/>
      <c r="HS120" s="177"/>
      <c r="HT120" s="177"/>
      <c r="HU120" s="177"/>
      <c r="HV120" s="177"/>
      <c r="HW120" s="177"/>
      <c r="HX120" s="177"/>
      <c r="HY120" s="177"/>
      <c r="HZ120" s="177"/>
      <c r="IA120" s="177"/>
      <c r="IB120" s="177"/>
      <c r="IC120" s="177"/>
      <c r="ID120" s="177"/>
      <c r="IE120" s="177"/>
      <c r="IF120" s="177"/>
      <c r="IG120" s="177"/>
      <c r="IH120" s="177"/>
      <c r="II120" s="177"/>
      <c r="IJ120" s="177"/>
      <c r="IK120" s="177"/>
      <c r="IL120" s="177"/>
      <c r="IM120" s="177"/>
      <c r="IN120" s="177"/>
      <c r="IO120" s="177"/>
      <c r="IP120" s="177"/>
      <c r="IQ120" s="177"/>
      <c r="IR120" s="177"/>
      <c r="IS120" s="177"/>
      <c r="IT120" s="177"/>
      <c r="IU120" s="177"/>
      <c r="IV120" s="177"/>
      <c r="IW120" s="177"/>
    </row>
    <row r="121" spans="1:257" hidden="1" x14ac:dyDescent="0.25">
      <c r="A121" s="693"/>
      <c r="B121" s="694"/>
      <c r="C121" s="694"/>
      <c r="D121" s="694"/>
      <c r="E121" s="694"/>
      <c r="F121" s="694"/>
      <c r="G121" s="618"/>
      <c r="H121" s="8"/>
      <c r="I121" s="164">
        <v>0</v>
      </c>
      <c r="J121" s="177"/>
      <c r="K121" s="177"/>
      <c r="L121" s="177"/>
      <c r="M121" s="177"/>
      <c r="N121" s="177"/>
      <c r="O121" s="177"/>
      <c r="P121" s="199"/>
      <c r="Q121" s="199"/>
      <c r="R121" s="199"/>
      <c r="S121" s="199"/>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c r="CM121" s="177"/>
      <c r="CN121" s="177"/>
      <c r="CO121" s="177"/>
      <c r="CP121" s="177"/>
      <c r="CQ121" s="177"/>
      <c r="CR121" s="177"/>
      <c r="CS121" s="177"/>
      <c r="CT121" s="177"/>
      <c r="CU121" s="177"/>
      <c r="CV121" s="177"/>
      <c r="CW121" s="177"/>
      <c r="CX121" s="177"/>
      <c r="CY121" s="177"/>
      <c r="CZ121" s="177"/>
      <c r="DA121" s="177"/>
      <c r="DB121" s="177"/>
      <c r="DC121" s="177"/>
      <c r="DD121" s="177"/>
      <c r="DE121" s="177"/>
      <c r="DF121" s="177"/>
      <c r="DG121" s="177"/>
      <c r="DH121" s="177"/>
      <c r="DI121" s="177"/>
      <c r="DJ121" s="177"/>
      <c r="DK121" s="177"/>
      <c r="DL121" s="177"/>
      <c r="DM121" s="177"/>
      <c r="DN121" s="177"/>
      <c r="DO121" s="177"/>
      <c r="DP121" s="177"/>
      <c r="DQ121" s="177"/>
      <c r="DR121" s="177"/>
      <c r="DS121" s="177"/>
      <c r="DT121" s="177"/>
      <c r="DU121" s="177"/>
      <c r="DV121" s="177"/>
      <c r="DW121" s="177"/>
      <c r="DX121" s="177"/>
      <c r="DY121" s="177"/>
      <c r="DZ121" s="177"/>
      <c r="EA121" s="177"/>
      <c r="EB121" s="177"/>
      <c r="EC121" s="177"/>
      <c r="ED121" s="177"/>
      <c r="EE121" s="177"/>
      <c r="EF121" s="177"/>
      <c r="EG121" s="177"/>
      <c r="EH121" s="177"/>
      <c r="EI121" s="177"/>
      <c r="EJ121" s="177"/>
      <c r="EK121" s="177"/>
      <c r="EL121" s="177"/>
      <c r="EM121" s="177"/>
      <c r="EN121" s="177"/>
      <c r="EO121" s="177"/>
      <c r="EP121" s="177"/>
      <c r="EQ121" s="177"/>
      <c r="ER121" s="177"/>
      <c r="ES121" s="177"/>
      <c r="ET121" s="177"/>
      <c r="EU121" s="177"/>
      <c r="EV121" s="177"/>
      <c r="EW121" s="177"/>
      <c r="EX121" s="177"/>
      <c r="EY121" s="177"/>
      <c r="EZ121" s="177"/>
      <c r="FA121" s="177"/>
      <c r="FB121" s="177"/>
      <c r="FC121" s="177"/>
      <c r="FD121" s="177"/>
      <c r="FE121" s="177"/>
      <c r="FF121" s="177"/>
      <c r="FG121" s="177"/>
      <c r="FH121" s="177"/>
      <c r="FI121" s="177"/>
      <c r="FJ121" s="177"/>
      <c r="FK121" s="177"/>
      <c r="FL121" s="177"/>
      <c r="FM121" s="177"/>
      <c r="FN121" s="177"/>
      <c r="FO121" s="177"/>
      <c r="FP121" s="177"/>
      <c r="FQ121" s="177"/>
      <c r="FR121" s="177"/>
      <c r="FS121" s="177"/>
      <c r="FT121" s="177"/>
      <c r="FU121" s="177"/>
      <c r="FV121" s="177"/>
      <c r="FW121" s="177"/>
      <c r="FX121" s="177"/>
      <c r="FY121" s="177"/>
      <c r="FZ121" s="177"/>
      <c r="GA121" s="177"/>
      <c r="GB121" s="177"/>
      <c r="GC121" s="177"/>
      <c r="GD121" s="177"/>
      <c r="GE121" s="177"/>
      <c r="GF121" s="177"/>
      <c r="GG121" s="177"/>
      <c r="GH121" s="177"/>
      <c r="GI121" s="177"/>
      <c r="GJ121" s="177"/>
      <c r="GK121" s="177"/>
      <c r="GL121" s="177"/>
      <c r="GM121" s="177"/>
      <c r="GN121" s="177"/>
      <c r="GO121" s="177"/>
      <c r="GP121" s="177"/>
      <c r="GQ121" s="177"/>
      <c r="GR121" s="177"/>
      <c r="GS121" s="177"/>
      <c r="GT121" s="177"/>
      <c r="GU121" s="177"/>
      <c r="GV121" s="177"/>
      <c r="GW121" s="177"/>
      <c r="GX121" s="177"/>
      <c r="GY121" s="177"/>
      <c r="GZ121" s="177"/>
      <c r="HA121" s="177"/>
      <c r="HB121" s="177"/>
      <c r="HC121" s="177"/>
      <c r="HD121" s="177"/>
      <c r="HE121" s="177"/>
      <c r="HF121" s="177"/>
      <c r="HG121" s="177"/>
      <c r="HH121" s="177"/>
      <c r="HI121" s="177"/>
      <c r="HJ121" s="177"/>
      <c r="HK121" s="177"/>
      <c r="HL121" s="177"/>
      <c r="HM121" s="177"/>
      <c r="HN121" s="177"/>
      <c r="HO121" s="177"/>
      <c r="HP121" s="177"/>
      <c r="HQ121" s="177"/>
      <c r="HR121" s="177"/>
      <c r="HS121" s="177"/>
      <c r="HT121" s="177"/>
      <c r="HU121" s="177"/>
      <c r="HV121" s="177"/>
      <c r="HW121" s="177"/>
      <c r="HX121" s="177"/>
      <c r="HY121" s="177"/>
      <c r="HZ121" s="177"/>
      <c r="IA121" s="177"/>
      <c r="IB121" s="177"/>
      <c r="IC121" s="177"/>
      <c r="ID121" s="177"/>
      <c r="IE121" s="177"/>
      <c r="IF121" s="177"/>
      <c r="IG121" s="177"/>
      <c r="IH121" s="177"/>
      <c r="II121" s="177"/>
      <c r="IJ121" s="177"/>
      <c r="IK121" s="177"/>
      <c r="IL121" s="177"/>
      <c r="IM121" s="177"/>
      <c r="IN121" s="177"/>
      <c r="IO121" s="177"/>
      <c r="IP121" s="177"/>
      <c r="IQ121" s="177"/>
      <c r="IR121" s="177"/>
      <c r="IS121" s="177"/>
      <c r="IT121" s="177"/>
      <c r="IU121" s="177"/>
      <c r="IV121" s="177"/>
      <c r="IW121" s="177"/>
    </row>
    <row r="122" spans="1:257" ht="15.05" hidden="1" customHeight="1" x14ac:dyDescent="0.25">
      <c r="A122" s="693"/>
      <c r="B122" s="694"/>
      <c r="C122" s="694"/>
      <c r="D122" s="694"/>
      <c r="E122" s="694"/>
      <c r="F122" s="694"/>
      <c r="G122" s="618"/>
      <c r="H122" s="7"/>
      <c r="I122" s="164">
        <v>0</v>
      </c>
      <c r="K122" s="197"/>
    </row>
    <row r="123" spans="1:257" ht="15.05" hidden="1" customHeight="1" x14ac:dyDescent="0.25">
      <c r="A123" s="693"/>
      <c r="B123" s="694"/>
      <c r="C123" s="694"/>
      <c r="D123" s="694"/>
      <c r="E123" s="694"/>
      <c r="F123" s="694"/>
      <c r="G123" s="618"/>
      <c r="H123" s="7"/>
      <c r="I123" s="164">
        <v>0</v>
      </c>
    </row>
    <row r="124" spans="1:257" ht="30.65" customHeight="1" x14ac:dyDescent="0.35">
      <c r="A124" s="690" t="s">
        <v>61</v>
      </c>
      <c r="B124" s="691"/>
      <c r="C124" s="691"/>
      <c r="D124" s="691"/>
      <c r="E124" s="691"/>
      <c r="F124" s="691"/>
      <c r="G124" s="691"/>
      <c r="H124" s="691"/>
      <c r="I124" s="692"/>
    </row>
    <row r="125" spans="1:257" ht="30.65" customHeight="1" thickBot="1" x14ac:dyDescent="0.3">
      <c r="A125" s="682"/>
      <c r="B125" s="683"/>
      <c r="C125" s="683"/>
      <c r="D125" s="683"/>
      <c r="E125" s="683"/>
      <c r="F125" s="683"/>
      <c r="G125" s="683"/>
      <c r="H125" s="683"/>
      <c r="I125" s="684"/>
      <c r="J125" s="177"/>
      <c r="K125" s="177"/>
      <c r="L125" s="177"/>
      <c r="M125" s="177"/>
      <c r="N125" s="198"/>
      <c r="O125" s="177"/>
      <c r="P125" s="199"/>
      <c r="Q125" s="199"/>
      <c r="R125" s="199"/>
      <c r="S125" s="199"/>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c r="CN125" s="177"/>
      <c r="CO125" s="177"/>
      <c r="CP125" s="177"/>
      <c r="CQ125" s="177"/>
      <c r="CR125" s="177"/>
      <c r="CS125" s="177"/>
      <c r="CT125" s="177"/>
      <c r="CU125" s="177"/>
      <c r="CV125" s="177"/>
      <c r="CW125" s="177"/>
      <c r="CX125" s="177"/>
      <c r="CY125" s="177"/>
      <c r="CZ125" s="177"/>
      <c r="DA125" s="177"/>
      <c r="DB125" s="177"/>
      <c r="DC125" s="177"/>
      <c r="DD125" s="177"/>
      <c r="DE125" s="177"/>
      <c r="DF125" s="177"/>
      <c r="DG125" s="177"/>
      <c r="DH125" s="177"/>
      <c r="DI125" s="177"/>
      <c r="DJ125" s="177"/>
      <c r="DK125" s="177"/>
      <c r="DL125" s="177"/>
      <c r="DM125" s="177"/>
      <c r="DN125" s="177"/>
      <c r="DO125" s="177"/>
      <c r="DP125" s="177"/>
      <c r="DQ125" s="177"/>
      <c r="DR125" s="177"/>
      <c r="DS125" s="177"/>
      <c r="DT125" s="177"/>
      <c r="DU125" s="177"/>
      <c r="DV125" s="177"/>
      <c r="DW125" s="177"/>
      <c r="DX125" s="177"/>
      <c r="DY125" s="177"/>
      <c r="DZ125" s="177"/>
      <c r="EA125" s="177"/>
      <c r="EB125" s="177"/>
      <c r="EC125" s="177"/>
      <c r="ED125" s="177"/>
      <c r="EE125" s="177"/>
      <c r="EF125" s="177"/>
      <c r="EG125" s="177"/>
      <c r="EH125" s="177"/>
      <c r="EI125" s="177"/>
      <c r="EJ125" s="177"/>
      <c r="EK125" s="177"/>
      <c r="EL125" s="177"/>
      <c r="EM125" s="177"/>
      <c r="EN125" s="177"/>
      <c r="EO125" s="177"/>
      <c r="EP125" s="177"/>
      <c r="EQ125" s="177"/>
      <c r="ER125" s="177"/>
      <c r="ES125" s="177"/>
      <c r="ET125" s="177"/>
      <c r="EU125" s="177"/>
      <c r="EV125" s="177"/>
      <c r="EW125" s="177"/>
      <c r="EX125" s="177"/>
      <c r="EY125" s="177"/>
      <c r="EZ125" s="177"/>
      <c r="FA125" s="177"/>
      <c r="FB125" s="177"/>
      <c r="FC125" s="177"/>
      <c r="FD125" s="177"/>
      <c r="FE125" s="177"/>
      <c r="FF125" s="177"/>
      <c r="FG125" s="177"/>
      <c r="FH125" s="177"/>
      <c r="FI125" s="177"/>
      <c r="FJ125" s="177"/>
      <c r="FK125" s="177"/>
      <c r="FL125" s="177"/>
      <c r="FM125" s="177"/>
      <c r="FN125" s="177"/>
      <c r="FO125" s="177"/>
      <c r="FP125" s="177"/>
      <c r="FQ125" s="177"/>
      <c r="FR125" s="177"/>
      <c r="FS125" s="177"/>
      <c r="FT125" s="177"/>
      <c r="FU125" s="177"/>
      <c r="FV125" s="177"/>
      <c r="FW125" s="177"/>
      <c r="FX125" s="177"/>
      <c r="FY125" s="177"/>
      <c r="FZ125" s="177"/>
      <c r="GA125" s="177"/>
      <c r="GB125" s="177"/>
      <c r="GC125" s="177"/>
      <c r="GD125" s="177"/>
      <c r="GE125" s="177"/>
      <c r="GF125" s="177"/>
      <c r="GG125" s="177"/>
      <c r="GH125" s="177"/>
      <c r="GI125" s="177"/>
      <c r="GJ125" s="177"/>
      <c r="GK125" s="177"/>
      <c r="GL125" s="177"/>
      <c r="GM125" s="177"/>
      <c r="GN125" s="177"/>
      <c r="GO125" s="177"/>
      <c r="GP125" s="177"/>
      <c r="GQ125" s="177"/>
      <c r="GR125" s="177"/>
      <c r="GS125" s="177"/>
      <c r="GT125" s="177"/>
      <c r="GU125" s="177"/>
      <c r="GV125" s="177"/>
      <c r="GW125" s="177"/>
      <c r="GX125" s="177"/>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c r="IC125" s="177"/>
      <c r="ID125" s="177"/>
      <c r="IE125" s="177"/>
      <c r="IF125" s="177"/>
      <c r="IG125" s="177"/>
      <c r="IH125" s="177"/>
      <c r="II125" s="177"/>
      <c r="IJ125" s="177"/>
      <c r="IK125" s="177"/>
      <c r="IL125" s="177"/>
      <c r="IM125" s="177"/>
      <c r="IN125" s="177"/>
      <c r="IO125" s="177"/>
      <c r="IP125" s="177"/>
      <c r="IQ125" s="177"/>
      <c r="IR125" s="177"/>
      <c r="IS125" s="177"/>
      <c r="IT125" s="177"/>
      <c r="IU125" s="177"/>
      <c r="IV125" s="177"/>
      <c r="IW125" s="177"/>
    </row>
    <row r="126" spans="1:257" ht="15.05" customHeight="1" thickBot="1" x14ac:dyDescent="0.3">
      <c r="C126" s="170"/>
      <c r="D126" s="170"/>
      <c r="E126" s="170"/>
      <c r="F126" s="170"/>
      <c r="G126" s="170"/>
      <c r="H126" s="170"/>
      <c r="I126" s="170"/>
      <c r="J126" s="177"/>
      <c r="K126" s="177"/>
      <c r="L126" s="177"/>
      <c r="M126" s="177"/>
      <c r="N126" s="198"/>
      <c r="O126" s="177"/>
      <c r="P126" s="199"/>
      <c r="Q126" s="199"/>
      <c r="R126" s="199"/>
      <c r="S126" s="199"/>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M126" s="177"/>
      <c r="CN126" s="177"/>
      <c r="CO126" s="177"/>
      <c r="CP126" s="177"/>
      <c r="CQ126" s="177"/>
      <c r="CR126" s="177"/>
      <c r="CS126" s="177"/>
      <c r="CT126" s="177"/>
      <c r="CU126" s="177"/>
      <c r="CV126" s="177"/>
      <c r="CW126" s="177"/>
      <c r="CX126" s="177"/>
      <c r="CY126" s="177"/>
      <c r="CZ126" s="177"/>
      <c r="DA126" s="177"/>
      <c r="DB126" s="177"/>
      <c r="DC126" s="177"/>
      <c r="DD126" s="177"/>
      <c r="DE126" s="177"/>
      <c r="DF126" s="177"/>
      <c r="DG126" s="177"/>
      <c r="DH126" s="177"/>
      <c r="DI126" s="177"/>
      <c r="DJ126" s="177"/>
      <c r="DK126" s="177"/>
      <c r="DL126" s="177"/>
      <c r="DM126" s="177"/>
      <c r="DN126" s="177"/>
      <c r="DO126" s="177"/>
      <c r="DP126" s="177"/>
      <c r="DQ126" s="177"/>
      <c r="DR126" s="177"/>
      <c r="DS126" s="177"/>
      <c r="DT126" s="177"/>
      <c r="DU126" s="177"/>
      <c r="DV126" s="177"/>
      <c r="DW126" s="177"/>
      <c r="DX126" s="177"/>
      <c r="DY126" s="177"/>
      <c r="DZ126" s="177"/>
      <c r="EA126" s="177"/>
      <c r="EB126" s="177"/>
      <c r="EC126" s="177"/>
      <c r="ED126" s="177"/>
      <c r="EE126" s="177"/>
      <c r="EF126" s="177"/>
      <c r="EG126" s="177"/>
      <c r="EH126" s="177"/>
      <c r="EI126" s="177"/>
      <c r="EJ126" s="177"/>
      <c r="EK126" s="177"/>
      <c r="EL126" s="177"/>
      <c r="EM126" s="177"/>
      <c r="EN126" s="177"/>
      <c r="EO126" s="177"/>
      <c r="EP126" s="177"/>
      <c r="EQ126" s="177"/>
      <c r="ER126" s="177"/>
      <c r="ES126" s="177"/>
      <c r="ET126" s="177"/>
      <c r="EU126" s="177"/>
      <c r="EV126" s="177"/>
      <c r="EW126" s="177"/>
      <c r="EX126" s="177"/>
      <c r="EY126" s="177"/>
      <c r="EZ126" s="177"/>
      <c r="FA126" s="177"/>
      <c r="FB126" s="177"/>
      <c r="FC126" s="177"/>
      <c r="FD126" s="177"/>
      <c r="FE126" s="177"/>
      <c r="FF126" s="177"/>
      <c r="FG126" s="177"/>
      <c r="FH126" s="177"/>
      <c r="FI126" s="177"/>
      <c r="FJ126" s="177"/>
      <c r="FK126" s="177"/>
      <c r="FL126" s="177"/>
      <c r="FM126" s="177"/>
      <c r="FN126" s="177"/>
      <c r="FO126" s="177"/>
      <c r="FP126" s="177"/>
      <c r="FQ126" s="177"/>
      <c r="FR126" s="177"/>
      <c r="FS126" s="177"/>
      <c r="FT126" s="177"/>
      <c r="FU126" s="177"/>
      <c r="FV126" s="177"/>
      <c r="FW126" s="177"/>
      <c r="FX126" s="177"/>
      <c r="FY126" s="177"/>
      <c r="FZ126" s="177"/>
      <c r="GA126" s="177"/>
      <c r="GB126" s="177"/>
      <c r="GC126" s="177"/>
      <c r="GD126" s="177"/>
      <c r="GE126" s="177"/>
      <c r="GF126" s="177"/>
      <c r="GG126" s="177"/>
      <c r="GH126" s="177"/>
      <c r="GI126" s="177"/>
      <c r="GJ126" s="177"/>
      <c r="GK126" s="177"/>
      <c r="GL126" s="177"/>
      <c r="GM126" s="177"/>
      <c r="GN126" s="177"/>
      <c r="GO126" s="177"/>
      <c r="GP126" s="177"/>
      <c r="GQ126" s="177"/>
      <c r="GR126" s="177"/>
      <c r="GS126" s="177"/>
      <c r="GT126" s="177"/>
      <c r="GU126" s="177"/>
      <c r="GV126" s="177"/>
      <c r="GW126" s="177"/>
      <c r="GX126" s="177"/>
      <c r="GY126" s="177"/>
      <c r="GZ126" s="177"/>
      <c r="HA126" s="177"/>
      <c r="HB126" s="177"/>
      <c r="HC126" s="177"/>
      <c r="HD126" s="177"/>
      <c r="HE126" s="177"/>
      <c r="HF126" s="177"/>
      <c r="HG126" s="177"/>
      <c r="HH126" s="177"/>
      <c r="HI126" s="177"/>
      <c r="HJ126" s="177"/>
      <c r="HK126" s="177"/>
      <c r="HL126" s="177"/>
      <c r="HM126" s="177"/>
      <c r="HN126" s="177"/>
      <c r="HO126" s="177"/>
      <c r="HP126" s="177"/>
      <c r="HQ126" s="177"/>
      <c r="HR126" s="177"/>
      <c r="HS126" s="177"/>
      <c r="HT126" s="177"/>
      <c r="HU126" s="177"/>
      <c r="HV126" s="177"/>
      <c r="HW126" s="177"/>
      <c r="HX126" s="177"/>
      <c r="HY126" s="177"/>
      <c r="HZ126" s="177"/>
      <c r="IA126" s="177"/>
      <c r="IB126" s="177"/>
      <c r="IC126" s="177"/>
      <c r="ID126" s="177"/>
      <c r="IE126" s="177"/>
      <c r="IF126" s="177"/>
      <c r="IG126" s="177"/>
      <c r="IH126" s="177"/>
      <c r="II126" s="177"/>
      <c r="IJ126" s="177"/>
      <c r="IK126" s="177"/>
      <c r="IL126" s="177"/>
      <c r="IM126" s="177"/>
      <c r="IN126" s="177"/>
      <c r="IO126" s="177"/>
      <c r="IP126" s="177"/>
      <c r="IQ126" s="177"/>
      <c r="IR126" s="177"/>
      <c r="IS126" s="177"/>
      <c r="IT126" s="177"/>
      <c r="IU126" s="177"/>
      <c r="IV126" s="177"/>
      <c r="IW126" s="177"/>
    </row>
    <row r="127" spans="1:257" ht="15.05" customHeight="1" x14ac:dyDescent="0.25">
      <c r="A127" s="702" t="s">
        <v>4</v>
      </c>
      <c r="B127" s="703"/>
      <c r="C127" s="703"/>
      <c r="D127" s="703"/>
      <c r="E127" s="703"/>
      <c r="F127" s="703"/>
      <c r="G127" s="182" t="s">
        <v>51</v>
      </c>
      <c r="H127" s="224"/>
      <c r="I127" s="225">
        <f>SUM(I130:I139)</f>
        <v>0</v>
      </c>
      <c r="J127" s="218" t="s">
        <v>41</v>
      </c>
      <c r="K127" s="177"/>
      <c r="L127" s="177"/>
      <c r="M127" s="177"/>
      <c r="N127" s="198"/>
      <c r="O127" s="177"/>
      <c r="P127" s="199"/>
      <c r="Q127" s="199"/>
      <c r="R127" s="199"/>
      <c r="S127" s="199"/>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77"/>
      <c r="DC127" s="177"/>
      <c r="DD127" s="177"/>
      <c r="DE127" s="177"/>
      <c r="DF127" s="177"/>
      <c r="DG127" s="177"/>
      <c r="DH127" s="177"/>
      <c r="DI127" s="177"/>
      <c r="DJ127" s="177"/>
      <c r="DK127" s="177"/>
      <c r="DL127" s="177"/>
      <c r="DM127" s="177"/>
      <c r="DN127" s="177"/>
      <c r="DO127" s="177"/>
      <c r="DP127" s="177"/>
      <c r="DQ127" s="177"/>
      <c r="DR127" s="177"/>
      <c r="DS127" s="177"/>
      <c r="DT127" s="177"/>
      <c r="DU127" s="177"/>
      <c r="DV127" s="177"/>
      <c r="DW127" s="177"/>
      <c r="DX127" s="177"/>
      <c r="DY127" s="177"/>
      <c r="DZ127" s="177"/>
      <c r="EA127" s="177"/>
      <c r="EB127" s="177"/>
      <c r="EC127" s="177"/>
      <c r="ED127" s="177"/>
      <c r="EE127" s="177"/>
      <c r="EF127" s="177"/>
      <c r="EG127" s="177"/>
      <c r="EH127" s="177"/>
      <c r="EI127" s="177"/>
      <c r="EJ127" s="177"/>
      <c r="EK127" s="177"/>
      <c r="EL127" s="177"/>
      <c r="EM127" s="177"/>
      <c r="EN127" s="177"/>
      <c r="EO127" s="177"/>
      <c r="EP127" s="177"/>
      <c r="EQ127" s="177"/>
      <c r="ER127" s="177"/>
      <c r="ES127" s="177"/>
      <c r="ET127" s="177"/>
      <c r="EU127" s="177"/>
      <c r="EV127" s="177"/>
      <c r="EW127" s="177"/>
      <c r="EX127" s="177"/>
      <c r="EY127" s="177"/>
      <c r="EZ127" s="177"/>
      <c r="FA127" s="177"/>
      <c r="FB127" s="177"/>
      <c r="FC127" s="177"/>
      <c r="FD127" s="177"/>
      <c r="FE127" s="177"/>
      <c r="FF127" s="177"/>
      <c r="FG127" s="177"/>
      <c r="FH127" s="177"/>
      <c r="FI127" s="177"/>
      <c r="FJ127" s="177"/>
      <c r="FK127" s="177"/>
      <c r="FL127" s="177"/>
      <c r="FM127" s="177"/>
      <c r="FN127" s="177"/>
      <c r="FO127" s="177"/>
      <c r="FP127" s="177"/>
      <c r="FQ127" s="177"/>
      <c r="FR127" s="177"/>
      <c r="FS127" s="177"/>
      <c r="FT127" s="177"/>
      <c r="FU127" s="177"/>
      <c r="FV127" s="177"/>
      <c r="FW127" s="177"/>
      <c r="FX127" s="177"/>
      <c r="FY127" s="177"/>
      <c r="FZ127" s="177"/>
      <c r="GA127" s="177"/>
      <c r="GB127" s="177"/>
      <c r="GC127" s="177"/>
      <c r="GD127" s="177"/>
      <c r="GE127" s="177"/>
      <c r="GF127" s="177"/>
      <c r="GG127" s="177"/>
      <c r="GH127" s="177"/>
      <c r="GI127" s="177"/>
      <c r="GJ127" s="177"/>
      <c r="GK127" s="177"/>
      <c r="GL127" s="177"/>
      <c r="GM127" s="177"/>
      <c r="GN127" s="177"/>
      <c r="GO127" s="177"/>
      <c r="GP127" s="177"/>
      <c r="GQ127" s="177"/>
      <c r="GR127" s="177"/>
      <c r="GS127" s="177"/>
      <c r="GT127" s="177"/>
      <c r="GU127" s="177"/>
      <c r="GV127" s="177"/>
      <c r="GW127" s="177"/>
      <c r="GX127" s="17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c r="IC127" s="177"/>
      <c r="ID127" s="177"/>
      <c r="IE127" s="177"/>
      <c r="IF127" s="177"/>
      <c r="IG127" s="177"/>
      <c r="IH127" s="177"/>
      <c r="II127" s="177"/>
      <c r="IJ127" s="177"/>
      <c r="IK127" s="177"/>
      <c r="IL127" s="177"/>
      <c r="IM127" s="177"/>
      <c r="IN127" s="177"/>
      <c r="IO127" s="177"/>
      <c r="IP127" s="177"/>
      <c r="IQ127" s="177"/>
      <c r="IR127" s="177"/>
      <c r="IS127" s="177"/>
      <c r="IT127" s="177"/>
      <c r="IU127" s="177"/>
      <c r="IV127" s="177"/>
      <c r="IW127" s="177"/>
    </row>
    <row r="128" spans="1:257" ht="31.7" customHeight="1" x14ac:dyDescent="0.25">
      <c r="A128" s="624" t="s">
        <v>191</v>
      </c>
      <c r="B128" s="625"/>
      <c r="C128" s="626"/>
      <c r="D128" s="626"/>
      <c r="E128" s="626"/>
      <c r="F128" s="626"/>
      <c r="G128" s="626"/>
      <c r="H128" s="626"/>
      <c r="I128" s="627"/>
      <c r="J128" s="177"/>
    </row>
    <row r="129" spans="1:257" s="223" customFormat="1" ht="17.75" x14ac:dyDescent="0.25">
      <c r="A129" s="737" t="s">
        <v>207</v>
      </c>
      <c r="B129" s="738"/>
      <c r="C129" s="738"/>
      <c r="D129" s="738"/>
      <c r="E129" s="738"/>
      <c r="F129" s="738"/>
      <c r="G129" s="739"/>
      <c r="H129" s="10"/>
      <c r="I129" s="226" t="s">
        <v>52</v>
      </c>
      <c r="J129" s="179"/>
      <c r="K129" s="221"/>
      <c r="L129" s="221"/>
      <c r="M129" s="221"/>
      <c r="N129" s="221"/>
      <c r="O129" s="221"/>
      <c r="P129" s="222"/>
      <c r="Q129" s="222"/>
      <c r="R129" s="222"/>
      <c r="S129" s="222"/>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221"/>
      <c r="EQ129" s="221"/>
      <c r="ER129" s="221"/>
      <c r="ES129" s="221"/>
      <c r="ET129" s="221"/>
      <c r="EU129" s="221"/>
      <c r="EV129" s="221"/>
      <c r="EW129" s="221"/>
      <c r="EX129" s="221"/>
      <c r="EY129" s="221"/>
      <c r="EZ129" s="221"/>
      <c r="FA129" s="221"/>
      <c r="FB129" s="221"/>
      <c r="FC129" s="221"/>
      <c r="FD129" s="221"/>
      <c r="FE129" s="221"/>
      <c r="FF129" s="221"/>
      <c r="FG129" s="221"/>
      <c r="FH129" s="221"/>
      <c r="FI129" s="221"/>
      <c r="FJ129" s="221"/>
      <c r="FK129" s="221"/>
      <c r="FL129" s="221"/>
      <c r="FM129" s="221"/>
      <c r="FN129" s="221"/>
      <c r="FO129" s="221"/>
      <c r="FP129" s="221"/>
      <c r="FQ129" s="221"/>
      <c r="FR129" s="221"/>
      <c r="FS129" s="221"/>
      <c r="FT129" s="221"/>
      <c r="FU129" s="221"/>
      <c r="FV129" s="221"/>
      <c r="FW129" s="221"/>
      <c r="FX129" s="221"/>
      <c r="FY129" s="221"/>
      <c r="FZ129" s="221"/>
      <c r="GA129" s="221"/>
      <c r="GB129" s="221"/>
      <c r="GC129" s="221"/>
      <c r="GD129" s="221"/>
      <c r="GE129" s="221"/>
      <c r="GF129" s="221"/>
      <c r="GG129" s="221"/>
      <c r="GH129" s="221"/>
      <c r="GI129" s="221"/>
      <c r="GJ129" s="221"/>
      <c r="GK129" s="221"/>
      <c r="GL129" s="221"/>
      <c r="GM129" s="221"/>
      <c r="GN129" s="221"/>
      <c r="GO129" s="221"/>
      <c r="GP129" s="221"/>
      <c r="GQ129" s="221"/>
      <c r="GR129" s="221"/>
      <c r="GS129" s="221"/>
      <c r="GT129" s="221"/>
      <c r="GU129" s="221"/>
      <c r="GV129" s="221"/>
      <c r="GW129" s="221"/>
      <c r="GX129" s="221"/>
      <c r="GY129" s="221"/>
      <c r="GZ129" s="221"/>
      <c r="HA129" s="221"/>
      <c r="HB129" s="221"/>
      <c r="HC129" s="221"/>
      <c r="HD129" s="221"/>
      <c r="HE129" s="221"/>
      <c r="HF129" s="221"/>
      <c r="HG129" s="221"/>
      <c r="HH129" s="221"/>
      <c r="HI129" s="221"/>
      <c r="HJ129" s="221"/>
      <c r="HK129" s="221"/>
      <c r="HL129" s="221"/>
      <c r="HM129" s="221"/>
      <c r="HN129" s="221"/>
      <c r="HO129" s="221"/>
      <c r="HP129" s="221"/>
      <c r="HQ129" s="221"/>
      <c r="HR129" s="221"/>
      <c r="HS129" s="221"/>
      <c r="HT129" s="221"/>
      <c r="HU129" s="221"/>
      <c r="HV129" s="221"/>
      <c r="HW129" s="221"/>
      <c r="HX129" s="221"/>
      <c r="HY129" s="221"/>
      <c r="HZ129" s="221"/>
      <c r="IA129" s="221"/>
      <c r="IB129" s="221"/>
      <c r="IC129" s="221"/>
      <c r="ID129" s="221"/>
      <c r="IE129" s="221"/>
      <c r="IF129" s="221"/>
      <c r="IG129" s="221"/>
      <c r="IH129" s="221"/>
      <c r="II129" s="221"/>
      <c r="IJ129" s="221"/>
      <c r="IK129" s="221"/>
      <c r="IL129" s="221"/>
      <c r="IM129" s="221"/>
      <c r="IN129" s="221"/>
      <c r="IO129" s="221"/>
      <c r="IP129" s="221"/>
      <c r="IQ129" s="221"/>
      <c r="IR129" s="221"/>
      <c r="IS129" s="221"/>
      <c r="IT129" s="221"/>
      <c r="IU129" s="221"/>
      <c r="IV129" s="221"/>
      <c r="IW129" s="221"/>
    </row>
    <row r="130" spans="1:257" x14ac:dyDescent="0.25">
      <c r="A130" s="616"/>
      <c r="B130" s="617"/>
      <c r="C130" s="617"/>
      <c r="D130" s="617"/>
      <c r="E130" s="617"/>
      <c r="F130" s="617"/>
      <c r="G130" s="617"/>
      <c r="H130" s="227"/>
      <c r="I130" s="165">
        <v>0</v>
      </c>
      <c r="J130" s="177"/>
    </row>
    <row r="131" spans="1:257" hidden="1" x14ac:dyDescent="0.25">
      <c r="A131" s="616"/>
      <c r="B131" s="617"/>
      <c r="C131" s="617"/>
      <c r="D131" s="617"/>
      <c r="E131" s="617"/>
      <c r="F131" s="617"/>
      <c r="G131" s="617"/>
      <c r="H131" s="227"/>
      <c r="I131" s="165">
        <v>0</v>
      </c>
      <c r="J131" s="177"/>
    </row>
    <row r="132" spans="1:257" hidden="1" x14ac:dyDescent="0.25">
      <c r="A132" s="616"/>
      <c r="B132" s="617"/>
      <c r="C132" s="617"/>
      <c r="D132" s="617"/>
      <c r="E132" s="617"/>
      <c r="F132" s="617"/>
      <c r="G132" s="617"/>
      <c r="H132" s="227"/>
      <c r="I132" s="165">
        <v>0</v>
      </c>
      <c r="J132" s="177"/>
    </row>
    <row r="133" spans="1:257" hidden="1" x14ac:dyDescent="0.25">
      <c r="A133" s="616"/>
      <c r="B133" s="617"/>
      <c r="C133" s="617"/>
      <c r="D133" s="617"/>
      <c r="E133" s="617"/>
      <c r="F133" s="617"/>
      <c r="G133" s="617"/>
      <c r="H133" s="227"/>
      <c r="I133" s="165">
        <v>0</v>
      </c>
      <c r="J133" s="177"/>
    </row>
    <row r="134" spans="1:257" hidden="1" x14ac:dyDescent="0.25">
      <c r="A134" s="616"/>
      <c r="B134" s="617"/>
      <c r="C134" s="617"/>
      <c r="D134" s="617"/>
      <c r="E134" s="617"/>
      <c r="F134" s="617"/>
      <c r="G134" s="617"/>
      <c r="H134" s="227"/>
      <c r="I134" s="165">
        <v>0</v>
      </c>
      <c r="J134" s="177"/>
    </row>
    <row r="135" spans="1:257" hidden="1" x14ac:dyDescent="0.25">
      <c r="A135" s="616"/>
      <c r="B135" s="617"/>
      <c r="C135" s="617"/>
      <c r="D135" s="617"/>
      <c r="E135" s="617"/>
      <c r="F135" s="617"/>
      <c r="G135" s="617"/>
      <c r="H135" s="227"/>
      <c r="I135" s="165">
        <v>0</v>
      </c>
      <c r="J135" s="177"/>
    </row>
    <row r="136" spans="1:257" hidden="1" x14ac:dyDescent="0.25">
      <c r="A136" s="616"/>
      <c r="B136" s="617"/>
      <c r="C136" s="617"/>
      <c r="D136" s="617"/>
      <c r="E136" s="617"/>
      <c r="F136" s="617"/>
      <c r="G136" s="617"/>
      <c r="H136" s="227"/>
      <c r="I136" s="165">
        <v>0</v>
      </c>
      <c r="J136" s="177"/>
    </row>
    <row r="137" spans="1:257" hidden="1" x14ac:dyDescent="0.25">
      <c r="A137" s="616"/>
      <c r="B137" s="617"/>
      <c r="C137" s="617"/>
      <c r="D137" s="617"/>
      <c r="E137" s="617"/>
      <c r="F137" s="617"/>
      <c r="G137" s="617"/>
      <c r="H137" s="227"/>
      <c r="I137" s="165">
        <v>0</v>
      </c>
      <c r="J137" s="177"/>
    </row>
    <row r="138" spans="1:257" ht="15.05" hidden="1" customHeight="1" x14ac:dyDescent="0.25">
      <c r="A138" s="616"/>
      <c r="B138" s="617"/>
      <c r="C138" s="617"/>
      <c r="D138" s="617"/>
      <c r="E138" s="617"/>
      <c r="F138" s="617"/>
      <c r="G138" s="617"/>
      <c r="H138" s="14"/>
      <c r="I138" s="165">
        <v>0</v>
      </c>
      <c r="J138" s="177"/>
      <c r="K138" s="228"/>
      <c r="L138" s="228"/>
      <c r="M138" s="210"/>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c r="CO138" s="177"/>
      <c r="CP138" s="177"/>
      <c r="CQ138" s="177"/>
      <c r="CR138" s="177"/>
      <c r="CS138" s="177"/>
      <c r="CT138" s="177"/>
      <c r="CU138" s="177"/>
      <c r="CV138" s="177"/>
      <c r="CW138" s="177"/>
      <c r="CX138" s="177"/>
      <c r="CY138" s="177"/>
      <c r="CZ138" s="177"/>
      <c r="DA138" s="177"/>
      <c r="DB138" s="177"/>
      <c r="DC138" s="177"/>
      <c r="DD138" s="177"/>
      <c r="DE138" s="177"/>
      <c r="DF138" s="177"/>
      <c r="DG138" s="177"/>
      <c r="DH138" s="177"/>
      <c r="DI138" s="177"/>
      <c r="DJ138" s="177"/>
      <c r="DK138" s="177"/>
      <c r="DL138" s="177"/>
      <c r="DM138" s="177"/>
      <c r="DN138" s="177"/>
      <c r="DO138" s="177"/>
      <c r="DP138" s="177"/>
      <c r="DQ138" s="177"/>
      <c r="DR138" s="177"/>
      <c r="DS138" s="177"/>
      <c r="DT138" s="177"/>
      <c r="DU138" s="177"/>
      <c r="DV138" s="177"/>
      <c r="DW138" s="177"/>
      <c r="DX138" s="177"/>
      <c r="DY138" s="177"/>
      <c r="DZ138" s="177"/>
      <c r="EA138" s="177"/>
      <c r="EB138" s="177"/>
      <c r="EC138" s="177"/>
      <c r="ED138" s="177"/>
      <c r="EE138" s="177"/>
      <c r="EF138" s="177"/>
      <c r="EG138" s="177"/>
      <c r="EH138" s="177"/>
      <c r="EI138" s="177"/>
      <c r="EJ138" s="177"/>
      <c r="EK138" s="177"/>
      <c r="EL138" s="177"/>
      <c r="EM138" s="177"/>
      <c r="EN138" s="177"/>
      <c r="EO138" s="177"/>
      <c r="EP138" s="177"/>
      <c r="EQ138" s="177"/>
      <c r="ER138" s="177"/>
      <c r="ES138" s="177"/>
      <c r="ET138" s="177"/>
      <c r="EU138" s="177"/>
      <c r="EV138" s="177"/>
      <c r="EW138" s="177"/>
      <c r="EX138" s="177"/>
      <c r="EY138" s="177"/>
      <c r="EZ138" s="177"/>
      <c r="FA138" s="177"/>
      <c r="FB138" s="177"/>
      <c r="FC138" s="177"/>
      <c r="FD138" s="177"/>
      <c r="FE138" s="177"/>
      <c r="FF138" s="177"/>
      <c r="FG138" s="177"/>
      <c r="FH138" s="177"/>
      <c r="FI138" s="177"/>
      <c r="FJ138" s="177"/>
      <c r="FK138" s="177"/>
      <c r="FL138" s="177"/>
      <c r="FM138" s="177"/>
      <c r="FN138" s="177"/>
      <c r="FO138" s="177"/>
      <c r="FP138" s="177"/>
      <c r="FQ138" s="177"/>
      <c r="FR138" s="177"/>
      <c r="FS138" s="177"/>
      <c r="FT138" s="177"/>
      <c r="FU138" s="177"/>
      <c r="FV138" s="177"/>
      <c r="FW138" s="177"/>
      <c r="FX138" s="177"/>
      <c r="FY138" s="177"/>
      <c r="FZ138" s="177"/>
      <c r="GA138" s="177"/>
      <c r="GB138" s="177"/>
      <c r="GC138" s="177"/>
      <c r="GD138" s="177"/>
      <c r="GE138" s="177"/>
      <c r="GF138" s="177"/>
      <c r="GG138" s="177"/>
      <c r="GH138" s="177"/>
      <c r="GI138" s="177"/>
      <c r="GJ138" s="177"/>
      <c r="GK138" s="177"/>
      <c r="GL138" s="177"/>
      <c r="GM138" s="177"/>
      <c r="GN138" s="177"/>
      <c r="GO138" s="177"/>
      <c r="GP138" s="177"/>
      <c r="GQ138" s="177"/>
      <c r="GR138" s="177"/>
      <c r="GS138" s="177"/>
      <c r="GT138" s="177"/>
      <c r="GU138" s="177"/>
      <c r="GV138" s="177"/>
      <c r="GW138" s="177"/>
      <c r="GX138" s="177"/>
      <c r="GY138" s="177"/>
      <c r="GZ138" s="177"/>
      <c r="HA138" s="177"/>
      <c r="HB138" s="177"/>
      <c r="HC138" s="177"/>
      <c r="HD138" s="177"/>
      <c r="HE138" s="177"/>
      <c r="HF138" s="177"/>
      <c r="HG138" s="177"/>
      <c r="HH138" s="177"/>
      <c r="HI138" s="177"/>
      <c r="HJ138" s="177"/>
      <c r="HK138" s="177"/>
      <c r="HL138" s="177"/>
      <c r="HM138" s="177"/>
      <c r="HN138" s="177"/>
      <c r="HO138" s="177"/>
      <c r="HP138" s="177"/>
      <c r="HQ138" s="177"/>
      <c r="HR138" s="177"/>
      <c r="HS138" s="177"/>
      <c r="HT138" s="177"/>
      <c r="HU138" s="177"/>
      <c r="HV138" s="177"/>
      <c r="HW138" s="177"/>
      <c r="HX138" s="177"/>
      <c r="HY138" s="177"/>
      <c r="HZ138" s="177"/>
      <c r="IA138" s="177"/>
      <c r="IB138" s="177"/>
      <c r="IC138" s="177"/>
      <c r="ID138" s="177"/>
      <c r="IE138" s="177"/>
      <c r="IF138" s="177"/>
      <c r="IG138" s="177"/>
      <c r="IH138" s="177"/>
      <c r="II138" s="177"/>
      <c r="IJ138" s="177"/>
      <c r="IK138" s="177"/>
      <c r="IL138" s="177"/>
      <c r="IM138" s="177"/>
      <c r="IN138" s="177"/>
      <c r="IO138" s="177"/>
      <c r="IP138" s="177"/>
      <c r="IQ138" s="177"/>
      <c r="IR138" s="177"/>
      <c r="IS138" s="177"/>
      <c r="IT138" s="177"/>
      <c r="IU138" s="177"/>
      <c r="IV138" s="177"/>
      <c r="IW138" s="177"/>
    </row>
    <row r="139" spans="1:257" ht="17.899999999999999" customHeight="1" thickBot="1" x14ac:dyDescent="0.3">
      <c r="A139" s="622"/>
      <c r="B139" s="623"/>
      <c r="C139" s="623"/>
      <c r="D139" s="623"/>
      <c r="E139" s="623"/>
      <c r="F139" s="623"/>
      <c r="G139" s="623"/>
      <c r="H139" s="13"/>
      <c r="I139" s="166">
        <v>0</v>
      </c>
      <c r="J139" s="177" t="s">
        <v>206</v>
      </c>
      <c r="K139" s="210"/>
      <c r="L139" s="228"/>
      <c r="M139" s="210"/>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c r="CO139" s="177"/>
      <c r="CP139" s="177"/>
      <c r="CQ139" s="177"/>
      <c r="CR139" s="177"/>
      <c r="CS139" s="177"/>
      <c r="CT139" s="177"/>
      <c r="CU139" s="177"/>
      <c r="CV139" s="177"/>
      <c r="CW139" s="177"/>
      <c r="CX139" s="177"/>
      <c r="CY139" s="177"/>
      <c r="CZ139" s="177"/>
      <c r="DA139" s="177"/>
      <c r="DB139" s="177"/>
      <c r="DC139" s="177"/>
      <c r="DD139" s="177"/>
      <c r="DE139" s="177"/>
      <c r="DF139" s="177"/>
      <c r="DG139" s="177"/>
      <c r="DH139" s="177"/>
      <c r="DI139" s="177"/>
      <c r="DJ139" s="177"/>
      <c r="DK139" s="177"/>
      <c r="DL139" s="177"/>
      <c r="DM139" s="177"/>
      <c r="DN139" s="177"/>
      <c r="DO139" s="177"/>
      <c r="DP139" s="177"/>
      <c r="DQ139" s="177"/>
      <c r="DR139" s="177"/>
      <c r="DS139" s="177"/>
      <c r="DT139" s="177"/>
      <c r="DU139" s="177"/>
      <c r="DV139" s="177"/>
      <c r="DW139" s="177"/>
      <c r="DX139" s="177"/>
      <c r="DY139" s="177"/>
      <c r="DZ139" s="177"/>
      <c r="EA139" s="177"/>
      <c r="EB139" s="177"/>
      <c r="EC139" s="177"/>
      <c r="ED139" s="177"/>
      <c r="EE139" s="177"/>
      <c r="EF139" s="177"/>
      <c r="EG139" s="177"/>
      <c r="EH139" s="177"/>
      <c r="EI139" s="177"/>
      <c r="EJ139" s="177"/>
      <c r="EK139" s="177"/>
      <c r="EL139" s="177"/>
      <c r="EM139" s="177"/>
      <c r="EN139" s="177"/>
      <c r="EO139" s="177"/>
      <c r="EP139" s="177"/>
      <c r="EQ139" s="177"/>
      <c r="ER139" s="177"/>
      <c r="ES139" s="177"/>
      <c r="ET139" s="177"/>
      <c r="EU139" s="177"/>
      <c r="EV139" s="177"/>
      <c r="EW139" s="177"/>
      <c r="EX139" s="177"/>
      <c r="EY139" s="177"/>
      <c r="EZ139" s="177"/>
      <c r="FA139" s="177"/>
      <c r="FB139" s="177"/>
      <c r="FC139" s="177"/>
      <c r="FD139" s="177"/>
      <c r="FE139" s="177"/>
      <c r="FF139" s="177"/>
      <c r="FG139" s="177"/>
      <c r="FH139" s="177"/>
      <c r="FI139" s="177"/>
      <c r="FJ139" s="177"/>
      <c r="FK139" s="177"/>
      <c r="FL139" s="177"/>
      <c r="FM139" s="177"/>
      <c r="FN139" s="177"/>
      <c r="FO139" s="177"/>
      <c r="FP139" s="177"/>
      <c r="FQ139" s="177"/>
      <c r="FR139" s="177"/>
      <c r="FS139" s="177"/>
      <c r="FT139" s="177"/>
      <c r="FU139" s="177"/>
      <c r="FV139" s="177"/>
      <c r="FW139" s="177"/>
      <c r="FX139" s="177"/>
      <c r="FY139" s="177"/>
      <c r="FZ139" s="177"/>
      <c r="GA139" s="177"/>
      <c r="GB139" s="177"/>
      <c r="GC139" s="177"/>
      <c r="GD139" s="177"/>
      <c r="GE139" s="177"/>
      <c r="GF139" s="177"/>
      <c r="GG139" s="177"/>
      <c r="GH139" s="177"/>
      <c r="GI139" s="177"/>
      <c r="GJ139" s="177"/>
      <c r="GK139" s="177"/>
      <c r="GL139" s="177"/>
      <c r="GM139" s="177"/>
      <c r="GN139" s="177"/>
      <c r="GO139" s="177"/>
      <c r="GP139" s="177"/>
      <c r="GQ139" s="177"/>
      <c r="GR139" s="177"/>
      <c r="GS139" s="177"/>
      <c r="GT139" s="177"/>
      <c r="GU139" s="177"/>
      <c r="GV139" s="177"/>
      <c r="GW139" s="177"/>
      <c r="GX139" s="17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c r="IC139" s="177"/>
      <c r="ID139" s="177"/>
      <c r="IE139" s="177"/>
      <c r="IF139" s="177"/>
      <c r="IG139" s="177"/>
      <c r="IH139" s="177"/>
      <c r="II139" s="177"/>
      <c r="IJ139" s="177"/>
      <c r="IK139" s="177"/>
      <c r="IL139" s="177"/>
      <c r="IM139" s="177"/>
      <c r="IN139" s="177"/>
      <c r="IO139" s="177"/>
      <c r="IP139" s="177"/>
      <c r="IQ139" s="177"/>
      <c r="IR139" s="177"/>
      <c r="IS139" s="177"/>
      <c r="IT139" s="177"/>
      <c r="IU139" s="177"/>
      <c r="IV139" s="177"/>
      <c r="IW139" s="177"/>
    </row>
    <row r="140" spans="1:257" ht="16.149999999999999" thickBot="1" x14ac:dyDescent="0.3">
      <c r="C140" s="229"/>
      <c r="D140" s="170"/>
      <c r="E140" s="170"/>
      <c r="F140" s="230"/>
      <c r="G140" s="170"/>
      <c r="H140" s="170"/>
      <c r="I140" s="170"/>
      <c r="J140" s="177"/>
      <c r="K140" s="197"/>
    </row>
    <row r="141" spans="1:257" ht="15.05" customHeight="1" x14ac:dyDescent="0.25">
      <c r="A141" s="702" t="s">
        <v>24</v>
      </c>
      <c r="B141" s="703"/>
      <c r="C141" s="703"/>
      <c r="D141" s="703"/>
      <c r="E141" s="703"/>
      <c r="F141" s="703"/>
      <c r="G141" s="182" t="s">
        <v>51</v>
      </c>
      <c r="H141" s="224"/>
      <c r="I141" s="231">
        <f>I143</f>
        <v>0</v>
      </c>
      <c r="J141" s="232" t="s">
        <v>40</v>
      </c>
      <c r="K141" s="210"/>
      <c r="L141" s="210"/>
      <c r="M141" s="210"/>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c r="CQ141" s="177"/>
      <c r="CR141" s="177"/>
      <c r="CS141" s="177"/>
      <c r="CT141" s="177"/>
      <c r="CU141" s="177"/>
      <c r="CV141" s="177"/>
      <c r="CW141" s="177"/>
      <c r="CX141" s="177"/>
      <c r="CY141" s="177"/>
      <c r="CZ141" s="177"/>
      <c r="DA141" s="177"/>
      <c r="DB141" s="177"/>
      <c r="DC141" s="177"/>
      <c r="DD141" s="177"/>
      <c r="DE141" s="177"/>
      <c r="DF141" s="177"/>
      <c r="DG141" s="177"/>
      <c r="DH141" s="177"/>
      <c r="DI141" s="177"/>
      <c r="DJ141" s="177"/>
      <c r="DK141" s="177"/>
      <c r="DL141" s="177"/>
      <c r="DM141" s="177"/>
      <c r="DN141" s="177"/>
      <c r="DO141" s="177"/>
      <c r="DP141" s="177"/>
      <c r="DQ141" s="177"/>
      <c r="DR141" s="177"/>
      <c r="DS141" s="177"/>
      <c r="DT141" s="177"/>
      <c r="DU141" s="177"/>
      <c r="DV141" s="177"/>
      <c r="DW141" s="177"/>
      <c r="DX141" s="177"/>
      <c r="DY141" s="177"/>
      <c r="DZ141" s="177"/>
      <c r="EA141" s="177"/>
      <c r="EB141" s="177"/>
      <c r="EC141" s="177"/>
      <c r="ED141" s="177"/>
      <c r="EE141" s="177"/>
      <c r="EF141" s="177"/>
      <c r="EG141" s="177"/>
      <c r="EH141" s="177"/>
      <c r="EI141" s="177"/>
      <c r="EJ141" s="177"/>
      <c r="EK141" s="177"/>
      <c r="EL141" s="177"/>
      <c r="EM141" s="177"/>
      <c r="EN141" s="177"/>
      <c r="EO141" s="177"/>
      <c r="EP141" s="177"/>
      <c r="EQ141" s="177"/>
      <c r="ER141" s="177"/>
      <c r="ES141" s="177"/>
      <c r="ET141" s="177"/>
      <c r="EU141" s="177"/>
      <c r="EV141" s="177"/>
      <c r="EW141" s="177"/>
      <c r="EX141" s="177"/>
      <c r="EY141" s="177"/>
      <c r="EZ141" s="177"/>
      <c r="FA141" s="177"/>
      <c r="FB141" s="177"/>
      <c r="FC141" s="177"/>
      <c r="FD141" s="177"/>
      <c r="FE141" s="177"/>
      <c r="FF141" s="177"/>
      <c r="FG141" s="177"/>
      <c r="FH141" s="177"/>
      <c r="FI141" s="177"/>
      <c r="FJ141" s="177"/>
      <c r="FK141" s="177"/>
      <c r="FL141" s="177"/>
      <c r="FM141" s="177"/>
      <c r="FN141" s="177"/>
      <c r="FO141" s="177"/>
      <c r="FP141" s="177"/>
      <c r="FQ141" s="177"/>
      <c r="FR141" s="177"/>
      <c r="FS141" s="177"/>
      <c r="FT141" s="177"/>
      <c r="FU141" s="177"/>
      <c r="FV141" s="177"/>
      <c r="FW141" s="177"/>
      <c r="FX141" s="177"/>
      <c r="FY141" s="177"/>
      <c r="FZ141" s="177"/>
      <c r="GA141" s="177"/>
      <c r="GB141" s="177"/>
      <c r="GC141" s="177"/>
      <c r="GD141" s="177"/>
      <c r="GE141" s="177"/>
      <c r="GF141" s="177"/>
      <c r="GG141" s="177"/>
      <c r="GH141" s="177"/>
      <c r="GI141" s="177"/>
      <c r="GJ141" s="177"/>
      <c r="GK141" s="177"/>
      <c r="GL141" s="177"/>
      <c r="GM141" s="177"/>
      <c r="GN141" s="177"/>
      <c r="GO141" s="177"/>
      <c r="GP141" s="177"/>
      <c r="GQ141" s="177"/>
      <c r="GR141" s="177"/>
      <c r="GS141" s="177"/>
      <c r="GT141" s="177"/>
      <c r="GU141" s="177"/>
      <c r="GV141" s="177"/>
      <c r="GW141" s="177"/>
      <c r="GX141" s="177"/>
      <c r="GY141" s="177"/>
      <c r="GZ141" s="177"/>
      <c r="HA141" s="177"/>
      <c r="HB141" s="177"/>
      <c r="HC141" s="177"/>
      <c r="HD141" s="177"/>
      <c r="HE141" s="177"/>
      <c r="HF141" s="177"/>
      <c r="HG141" s="177"/>
      <c r="HH141" s="177"/>
      <c r="HI141" s="177"/>
      <c r="HJ141" s="177"/>
      <c r="HK141" s="177"/>
      <c r="HL141" s="177"/>
      <c r="HM141" s="177"/>
      <c r="HN141" s="177"/>
      <c r="HO141" s="177"/>
      <c r="HP141" s="177"/>
      <c r="HQ141" s="177"/>
      <c r="HR141" s="177"/>
      <c r="HS141" s="177"/>
      <c r="HT141" s="177"/>
      <c r="HU141" s="177"/>
      <c r="HV141" s="177"/>
      <c r="HW141" s="177"/>
      <c r="HX141" s="177"/>
      <c r="HY141" s="177"/>
      <c r="HZ141" s="177"/>
      <c r="IA141" s="177"/>
      <c r="IB141" s="177"/>
      <c r="IC141" s="177"/>
      <c r="ID141" s="177"/>
      <c r="IE141" s="177"/>
      <c r="IF141" s="177"/>
      <c r="IG141" s="177"/>
      <c r="IH141" s="177"/>
      <c r="II141" s="177"/>
      <c r="IJ141" s="177"/>
      <c r="IK141" s="177"/>
      <c r="IL141" s="177"/>
      <c r="IM141" s="177"/>
      <c r="IN141" s="177"/>
      <c r="IO141" s="177"/>
      <c r="IP141" s="177"/>
      <c r="IQ141" s="177"/>
      <c r="IR141" s="177"/>
      <c r="IS141" s="177"/>
      <c r="IT141" s="177"/>
      <c r="IU141" s="177"/>
      <c r="IV141" s="177"/>
      <c r="IW141" s="177"/>
    </row>
    <row r="142" spans="1:257" ht="68.25" customHeight="1" x14ac:dyDescent="0.25">
      <c r="A142" s="624" t="s">
        <v>199</v>
      </c>
      <c r="B142" s="625"/>
      <c r="C142" s="626"/>
      <c r="D142" s="626"/>
      <c r="E142" s="626"/>
      <c r="F142" s="626"/>
      <c r="G142" s="626"/>
      <c r="H142" s="626"/>
      <c r="I142" s="627"/>
      <c r="J142" s="177"/>
      <c r="K142" s="210"/>
      <c r="L142" s="210"/>
      <c r="M142" s="210"/>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c r="CM142" s="177"/>
      <c r="CN142" s="177"/>
      <c r="CO142" s="177"/>
      <c r="CP142" s="177"/>
      <c r="CQ142" s="177"/>
      <c r="CR142" s="177"/>
      <c r="CS142" s="177"/>
      <c r="CT142" s="177"/>
      <c r="CU142" s="177"/>
      <c r="CV142" s="177"/>
      <c r="CW142" s="177"/>
      <c r="CX142" s="177"/>
      <c r="CY142" s="177"/>
      <c r="CZ142" s="177"/>
      <c r="DA142" s="177"/>
      <c r="DB142" s="177"/>
      <c r="DC142" s="177"/>
      <c r="DD142" s="177"/>
      <c r="DE142" s="177"/>
      <c r="DF142" s="177"/>
      <c r="DG142" s="177"/>
      <c r="DH142" s="177"/>
      <c r="DI142" s="177"/>
      <c r="DJ142" s="177"/>
      <c r="DK142" s="177"/>
      <c r="DL142" s="177"/>
      <c r="DM142" s="177"/>
      <c r="DN142" s="177"/>
      <c r="DO142" s="177"/>
      <c r="DP142" s="177"/>
      <c r="DQ142" s="177"/>
      <c r="DR142" s="177"/>
      <c r="DS142" s="177"/>
      <c r="DT142" s="177"/>
      <c r="DU142" s="177"/>
      <c r="DV142" s="177"/>
      <c r="DW142" s="177"/>
      <c r="DX142" s="177"/>
      <c r="DY142" s="177"/>
      <c r="DZ142" s="177"/>
      <c r="EA142" s="177"/>
      <c r="EB142" s="177"/>
      <c r="EC142" s="177"/>
      <c r="ED142" s="177"/>
      <c r="EE142" s="177"/>
      <c r="EF142" s="177"/>
      <c r="EG142" s="177"/>
      <c r="EH142" s="177"/>
      <c r="EI142" s="177"/>
      <c r="EJ142" s="177"/>
      <c r="EK142" s="177"/>
      <c r="EL142" s="177"/>
      <c r="EM142" s="177"/>
      <c r="EN142" s="177"/>
      <c r="EO142" s="177"/>
      <c r="EP142" s="177"/>
      <c r="EQ142" s="177"/>
      <c r="ER142" s="177"/>
      <c r="ES142" s="177"/>
      <c r="ET142" s="177"/>
      <c r="EU142" s="177"/>
      <c r="EV142" s="177"/>
      <c r="EW142" s="177"/>
      <c r="EX142" s="177"/>
      <c r="EY142" s="177"/>
      <c r="EZ142" s="177"/>
      <c r="FA142" s="177"/>
      <c r="FB142" s="177"/>
      <c r="FC142" s="177"/>
      <c r="FD142" s="177"/>
      <c r="FE142" s="177"/>
      <c r="FF142" s="177"/>
      <c r="FG142" s="177"/>
      <c r="FH142" s="177"/>
      <c r="FI142" s="177"/>
      <c r="FJ142" s="177"/>
      <c r="FK142" s="177"/>
      <c r="FL142" s="177"/>
      <c r="FM142" s="177"/>
      <c r="FN142" s="177"/>
      <c r="FO142" s="177"/>
      <c r="FP142" s="177"/>
      <c r="FQ142" s="177"/>
      <c r="FR142" s="177"/>
      <c r="FS142" s="177"/>
      <c r="FT142" s="177"/>
      <c r="FU142" s="177"/>
      <c r="FV142" s="177"/>
      <c r="FW142" s="177"/>
      <c r="FX142" s="177"/>
      <c r="FY142" s="177"/>
      <c r="FZ142" s="177"/>
      <c r="GA142" s="177"/>
      <c r="GB142" s="177"/>
      <c r="GC142" s="177"/>
      <c r="GD142" s="177"/>
      <c r="GE142" s="177"/>
      <c r="GF142" s="177"/>
      <c r="GG142" s="177"/>
      <c r="GH142" s="177"/>
      <c r="GI142" s="177"/>
      <c r="GJ142" s="177"/>
      <c r="GK142" s="177"/>
      <c r="GL142" s="177"/>
      <c r="GM142" s="177"/>
      <c r="GN142" s="177"/>
      <c r="GO142" s="177"/>
      <c r="GP142" s="177"/>
      <c r="GQ142" s="177"/>
      <c r="GR142" s="177"/>
      <c r="GS142" s="177"/>
      <c r="GT142" s="177"/>
      <c r="GU142" s="177"/>
      <c r="GV142" s="177"/>
      <c r="GW142" s="177"/>
      <c r="GX142" s="177"/>
      <c r="GY142" s="177"/>
      <c r="GZ142" s="177"/>
      <c r="HA142" s="177"/>
      <c r="HB142" s="177"/>
      <c r="HC142" s="177"/>
      <c r="HD142" s="177"/>
      <c r="HE142" s="177"/>
      <c r="HF142" s="177"/>
      <c r="HG142" s="177"/>
      <c r="HH142" s="177"/>
      <c r="HI142" s="177"/>
      <c r="HJ142" s="177"/>
      <c r="HK142" s="177"/>
      <c r="HL142" s="177"/>
      <c r="HM142" s="177"/>
      <c r="HN142" s="177"/>
      <c r="HO142" s="177"/>
      <c r="HP142" s="177"/>
      <c r="HQ142" s="177"/>
      <c r="HR142" s="177"/>
      <c r="HS142" s="177"/>
      <c r="HT142" s="177"/>
      <c r="HU142" s="177"/>
      <c r="HV142" s="177"/>
      <c r="HW142" s="177"/>
      <c r="HX142" s="177"/>
      <c r="HY142" s="177"/>
      <c r="HZ142" s="177"/>
      <c r="IA142" s="177"/>
      <c r="IB142" s="177"/>
      <c r="IC142" s="177"/>
      <c r="ID142" s="177"/>
      <c r="IE142" s="177"/>
      <c r="IF142" s="177"/>
      <c r="IG142" s="177"/>
      <c r="IH142" s="177"/>
      <c r="II142" s="177"/>
      <c r="IJ142" s="177"/>
      <c r="IK142" s="177"/>
      <c r="IL142" s="177"/>
      <c r="IM142" s="177"/>
      <c r="IN142" s="177"/>
      <c r="IO142" s="177"/>
      <c r="IP142" s="177"/>
      <c r="IQ142" s="177"/>
      <c r="IR142" s="177"/>
      <c r="IS142" s="177"/>
      <c r="IT142" s="177"/>
      <c r="IU142" s="177"/>
      <c r="IV142" s="177"/>
      <c r="IW142" s="177"/>
    </row>
    <row r="143" spans="1:257" x14ac:dyDescent="0.25">
      <c r="A143" s="704" t="s">
        <v>190</v>
      </c>
      <c r="B143" s="705"/>
      <c r="C143" s="706"/>
      <c r="D143" s="706"/>
      <c r="E143" s="706"/>
      <c r="F143" s="706"/>
      <c r="G143" s="706"/>
      <c r="H143" s="9"/>
      <c r="I143" s="613">
        <v>0</v>
      </c>
      <c r="K143" s="210"/>
      <c r="L143" s="210"/>
      <c r="M143" s="210"/>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c r="CM143" s="177"/>
      <c r="CN143" s="177"/>
      <c r="CO143" s="177"/>
      <c r="CP143" s="177"/>
      <c r="CQ143" s="177"/>
      <c r="CR143" s="177"/>
      <c r="CS143" s="177"/>
      <c r="CT143" s="177"/>
      <c r="CU143" s="177"/>
      <c r="CV143" s="177"/>
      <c r="CW143" s="177"/>
      <c r="CX143" s="177"/>
      <c r="CY143" s="177"/>
      <c r="CZ143" s="177"/>
      <c r="DA143" s="177"/>
      <c r="DB143" s="177"/>
      <c r="DC143" s="177"/>
      <c r="DD143" s="177"/>
      <c r="DE143" s="177"/>
      <c r="DF143" s="177"/>
      <c r="DG143" s="177"/>
      <c r="DH143" s="177"/>
      <c r="DI143" s="177"/>
      <c r="DJ143" s="177"/>
      <c r="DK143" s="177"/>
      <c r="DL143" s="177"/>
      <c r="DM143" s="177"/>
      <c r="DN143" s="177"/>
      <c r="DO143" s="177"/>
      <c r="DP143" s="177"/>
      <c r="DQ143" s="177"/>
      <c r="DR143" s="177"/>
      <c r="DS143" s="177"/>
      <c r="DT143" s="177"/>
      <c r="DU143" s="177"/>
      <c r="DV143" s="177"/>
      <c r="DW143" s="177"/>
      <c r="DX143" s="177"/>
      <c r="DY143" s="177"/>
      <c r="DZ143" s="177"/>
      <c r="EA143" s="177"/>
      <c r="EB143" s="177"/>
      <c r="EC143" s="177"/>
      <c r="ED143" s="177"/>
      <c r="EE143" s="177"/>
      <c r="EF143" s="177"/>
      <c r="EG143" s="177"/>
      <c r="EH143" s="177"/>
      <c r="EI143" s="177"/>
      <c r="EJ143" s="177"/>
      <c r="EK143" s="177"/>
      <c r="EL143" s="177"/>
      <c r="EM143" s="177"/>
      <c r="EN143" s="177"/>
      <c r="EO143" s="177"/>
      <c r="EP143" s="177"/>
      <c r="EQ143" s="177"/>
      <c r="ER143" s="177"/>
      <c r="ES143" s="177"/>
      <c r="ET143" s="177"/>
      <c r="EU143" s="177"/>
      <c r="EV143" s="177"/>
      <c r="EW143" s="177"/>
      <c r="EX143" s="177"/>
      <c r="EY143" s="177"/>
      <c r="EZ143" s="177"/>
      <c r="FA143" s="177"/>
      <c r="FB143" s="177"/>
      <c r="FC143" s="177"/>
      <c r="FD143" s="177"/>
      <c r="FE143" s="177"/>
      <c r="FF143" s="177"/>
      <c r="FG143" s="177"/>
      <c r="FH143" s="177"/>
      <c r="FI143" s="177"/>
      <c r="FJ143" s="177"/>
      <c r="FK143" s="177"/>
      <c r="FL143" s="177"/>
      <c r="FM143" s="177"/>
      <c r="FN143" s="177"/>
      <c r="FO143" s="177"/>
      <c r="FP143" s="177"/>
      <c r="FQ143" s="177"/>
      <c r="FR143" s="177"/>
      <c r="FS143" s="177"/>
      <c r="FT143" s="177"/>
      <c r="FU143" s="177"/>
      <c r="FV143" s="177"/>
      <c r="FW143" s="177"/>
      <c r="FX143" s="177"/>
      <c r="FY143" s="177"/>
      <c r="FZ143" s="177"/>
      <c r="GA143" s="177"/>
      <c r="GB143" s="177"/>
      <c r="GC143" s="177"/>
      <c r="GD143" s="177"/>
      <c r="GE143" s="177"/>
      <c r="GF143" s="177"/>
      <c r="GG143" s="177"/>
      <c r="GH143" s="177"/>
      <c r="GI143" s="177"/>
      <c r="GJ143" s="177"/>
      <c r="GK143" s="177"/>
      <c r="GL143" s="177"/>
      <c r="GM143" s="177"/>
      <c r="GN143" s="177"/>
      <c r="GO143" s="177"/>
      <c r="GP143" s="177"/>
      <c r="GQ143" s="177"/>
      <c r="GR143" s="177"/>
      <c r="GS143" s="177"/>
      <c r="GT143" s="177"/>
      <c r="GU143" s="177"/>
      <c r="GV143" s="177"/>
      <c r="GW143" s="177"/>
      <c r="GX143" s="177"/>
      <c r="GY143" s="177"/>
      <c r="GZ143" s="177"/>
      <c r="HA143" s="177"/>
      <c r="HB143" s="177"/>
      <c r="HC143" s="177"/>
      <c r="HD143" s="177"/>
      <c r="HE143" s="177"/>
      <c r="HF143" s="177"/>
      <c r="HG143" s="177"/>
      <c r="HH143" s="177"/>
      <c r="HI143" s="177"/>
      <c r="HJ143" s="177"/>
      <c r="HK143" s="177"/>
      <c r="HL143" s="177"/>
      <c r="HM143" s="177"/>
      <c r="HN143" s="177"/>
      <c r="HO143" s="177"/>
      <c r="HP143" s="177"/>
      <c r="HQ143" s="177"/>
      <c r="HR143" s="177"/>
      <c r="HS143" s="177"/>
      <c r="HT143" s="177"/>
      <c r="HU143" s="177"/>
      <c r="HV143" s="177"/>
      <c r="HW143" s="177"/>
      <c r="HX143" s="177"/>
      <c r="HY143" s="177"/>
      <c r="HZ143" s="177"/>
      <c r="IA143" s="177"/>
      <c r="IB143" s="177"/>
      <c r="IC143" s="177"/>
      <c r="ID143" s="177"/>
      <c r="IE143" s="177"/>
      <c r="IF143" s="177"/>
      <c r="IG143" s="177"/>
      <c r="IH143" s="177"/>
      <c r="II143" s="177"/>
      <c r="IJ143" s="177"/>
      <c r="IK143" s="177"/>
      <c r="IL143" s="177"/>
      <c r="IM143" s="177"/>
      <c r="IN143" s="177"/>
      <c r="IO143" s="177"/>
      <c r="IP143" s="177"/>
      <c r="IQ143" s="177"/>
      <c r="IR143" s="177"/>
      <c r="IS143" s="177"/>
      <c r="IT143" s="177"/>
      <c r="IU143" s="177"/>
      <c r="IV143" s="177"/>
      <c r="IW143" s="177"/>
    </row>
    <row r="144" spans="1:257" x14ac:dyDescent="0.25">
      <c r="A144" s="609" t="s">
        <v>192</v>
      </c>
      <c r="B144" s="610"/>
      <c r="C144" s="611"/>
      <c r="D144" s="611"/>
      <c r="E144" s="611"/>
      <c r="F144" s="611"/>
      <c r="G144" s="611"/>
      <c r="H144" s="9"/>
      <c r="I144" s="614"/>
      <c r="K144" s="210"/>
      <c r="L144" s="210"/>
      <c r="M144" s="210"/>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c r="CM144" s="177"/>
      <c r="CN144" s="177"/>
      <c r="CO144" s="177"/>
      <c r="CP144" s="177"/>
      <c r="CQ144" s="177"/>
      <c r="CR144" s="177"/>
      <c r="CS144" s="177"/>
      <c r="CT144" s="177"/>
      <c r="CU144" s="177"/>
      <c r="CV144" s="177"/>
      <c r="CW144" s="177"/>
      <c r="CX144" s="177"/>
      <c r="CY144" s="177"/>
      <c r="CZ144" s="177"/>
      <c r="DA144" s="177"/>
      <c r="DB144" s="177"/>
      <c r="DC144" s="177"/>
      <c r="DD144" s="177"/>
      <c r="DE144" s="177"/>
      <c r="DF144" s="177"/>
      <c r="DG144" s="177"/>
      <c r="DH144" s="177"/>
      <c r="DI144" s="177"/>
      <c r="DJ144" s="177"/>
      <c r="DK144" s="177"/>
      <c r="DL144" s="177"/>
      <c r="DM144" s="177"/>
      <c r="DN144" s="177"/>
      <c r="DO144" s="177"/>
      <c r="DP144" s="177"/>
      <c r="DQ144" s="177"/>
      <c r="DR144" s="177"/>
      <c r="DS144" s="177"/>
      <c r="DT144" s="177"/>
      <c r="DU144" s="177"/>
      <c r="DV144" s="177"/>
      <c r="DW144" s="177"/>
      <c r="DX144" s="177"/>
      <c r="DY144" s="177"/>
      <c r="DZ144" s="177"/>
      <c r="EA144" s="177"/>
      <c r="EB144" s="177"/>
      <c r="EC144" s="177"/>
      <c r="ED144" s="177"/>
      <c r="EE144" s="177"/>
      <c r="EF144" s="177"/>
      <c r="EG144" s="177"/>
      <c r="EH144" s="177"/>
      <c r="EI144" s="177"/>
      <c r="EJ144" s="177"/>
      <c r="EK144" s="177"/>
      <c r="EL144" s="177"/>
      <c r="EM144" s="177"/>
      <c r="EN144" s="177"/>
      <c r="EO144" s="177"/>
      <c r="EP144" s="177"/>
      <c r="EQ144" s="177"/>
      <c r="ER144" s="177"/>
      <c r="ES144" s="177"/>
      <c r="ET144" s="177"/>
      <c r="EU144" s="177"/>
      <c r="EV144" s="177"/>
      <c r="EW144" s="177"/>
      <c r="EX144" s="177"/>
      <c r="EY144" s="177"/>
      <c r="EZ144" s="177"/>
      <c r="FA144" s="177"/>
      <c r="FB144" s="177"/>
      <c r="FC144" s="177"/>
      <c r="FD144" s="177"/>
      <c r="FE144" s="177"/>
      <c r="FF144" s="177"/>
      <c r="FG144" s="177"/>
      <c r="FH144" s="177"/>
      <c r="FI144" s="177"/>
      <c r="FJ144" s="177"/>
      <c r="FK144" s="177"/>
      <c r="FL144" s="177"/>
      <c r="FM144" s="177"/>
      <c r="FN144" s="177"/>
      <c r="FO144" s="177"/>
      <c r="FP144" s="177"/>
      <c r="FQ144" s="177"/>
      <c r="FR144" s="177"/>
      <c r="FS144" s="177"/>
      <c r="FT144" s="177"/>
      <c r="FU144" s="177"/>
      <c r="FV144" s="177"/>
      <c r="FW144" s="177"/>
      <c r="FX144" s="177"/>
      <c r="FY144" s="177"/>
      <c r="FZ144" s="177"/>
      <c r="GA144" s="177"/>
      <c r="GB144" s="177"/>
      <c r="GC144" s="177"/>
      <c r="GD144" s="177"/>
      <c r="GE144" s="177"/>
      <c r="GF144" s="177"/>
      <c r="GG144" s="177"/>
      <c r="GH144" s="177"/>
      <c r="GI144" s="177"/>
      <c r="GJ144" s="177"/>
      <c r="GK144" s="177"/>
      <c r="GL144" s="177"/>
      <c r="GM144" s="177"/>
      <c r="GN144" s="177"/>
      <c r="GO144" s="177"/>
      <c r="GP144" s="177"/>
      <c r="GQ144" s="177"/>
      <c r="GR144" s="177"/>
      <c r="GS144" s="177"/>
      <c r="GT144" s="177"/>
      <c r="GU144" s="177"/>
      <c r="GV144" s="177"/>
      <c r="GW144" s="177"/>
      <c r="GX144" s="177"/>
      <c r="GY144" s="177"/>
      <c r="GZ144" s="177"/>
      <c r="HA144" s="177"/>
      <c r="HB144" s="177"/>
      <c r="HC144" s="177"/>
      <c r="HD144" s="177"/>
      <c r="HE144" s="177"/>
      <c r="HF144" s="177"/>
      <c r="HG144" s="177"/>
      <c r="HH144" s="177"/>
      <c r="HI144" s="177"/>
      <c r="HJ144" s="177"/>
      <c r="HK144" s="177"/>
      <c r="HL144" s="177"/>
      <c r="HM144" s="177"/>
      <c r="HN144" s="177"/>
      <c r="HO144" s="177"/>
      <c r="HP144" s="177"/>
      <c r="HQ144" s="177"/>
      <c r="HR144" s="177"/>
      <c r="HS144" s="177"/>
      <c r="HT144" s="177"/>
      <c r="HU144" s="177"/>
      <c r="HV144" s="177"/>
      <c r="HW144" s="177"/>
      <c r="HX144" s="177"/>
      <c r="HY144" s="177"/>
      <c r="HZ144" s="177"/>
      <c r="IA144" s="177"/>
      <c r="IB144" s="177"/>
      <c r="IC144" s="177"/>
      <c r="ID144" s="177"/>
      <c r="IE144" s="177"/>
      <c r="IF144" s="177"/>
      <c r="IG144" s="177"/>
      <c r="IH144" s="177"/>
      <c r="II144" s="177"/>
      <c r="IJ144" s="177"/>
      <c r="IK144" s="177"/>
      <c r="IL144" s="177"/>
      <c r="IM144" s="177"/>
      <c r="IN144" s="177"/>
      <c r="IO144" s="177"/>
      <c r="IP144" s="177"/>
      <c r="IQ144" s="177"/>
      <c r="IR144" s="177"/>
      <c r="IS144" s="177"/>
      <c r="IT144" s="177"/>
      <c r="IU144" s="177"/>
      <c r="IV144" s="177"/>
      <c r="IW144" s="177"/>
    </row>
    <row r="145" spans="1:257" x14ac:dyDescent="0.25">
      <c r="A145" s="609" t="s">
        <v>65</v>
      </c>
      <c r="B145" s="610"/>
      <c r="C145" s="611"/>
      <c r="D145" s="611"/>
      <c r="E145" s="611"/>
      <c r="F145" s="611"/>
      <c r="G145" s="611"/>
      <c r="H145" s="9"/>
      <c r="I145" s="615"/>
      <c r="K145" s="210"/>
      <c r="L145" s="210"/>
      <c r="M145" s="210"/>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c r="CM145" s="177"/>
      <c r="CN145" s="177"/>
      <c r="CO145" s="177"/>
      <c r="CP145" s="177"/>
      <c r="CQ145" s="177"/>
      <c r="CR145" s="177"/>
      <c r="CS145" s="177"/>
      <c r="CT145" s="177"/>
      <c r="CU145" s="177"/>
      <c r="CV145" s="177"/>
      <c r="CW145" s="177"/>
      <c r="CX145" s="177"/>
      <c r="CY145" s="177"/>
      <c r="CZ145" s="177"/>
      <c r="DA145" s="177"/>
      <c r="DB145" s="177"/>
      <c r="DC145" s="177"/>
      <c r="DD145" s="177"/>
      <c r="DE145" s="177"/>
      <c r="DF145" s="177"/>
      <c r="DG145" s="177"/>
      <c r="DH145" s="177"/>
      <c r="DI145" s="177"/>
      <c r="DJ145" s="177"/>
      <c r="DK145" s="177"/>
      <c r="DL145" s="177"/>
      <c r="DM145" s="177"/>
      <c r="DN145" s="177"/>
      <c r="DO145" s="177"/>
      <c r="DP145" s="177"/>
      <c r="DQ145" s="177"/>
      <c r="DR145" s="177"/>
      <c r="DS145" s="177"/>
      <c r="DT145" s="177"/>
      <c r="DU145" s="177"/>
      <c r="DV145" s="177"/>
      <c r="DW145" s="177"/>
      <c r="DX145" s="177"/>
      <c r="DY145" s="177"/>
      <c r="DZ145" s="177"/>
      <c r="EA145" s="177"/>
      <c r="EB145" s="177"/>
      <c r="EC145" s="177"/>
      <c r="ED145" s="177"/>
      <c r="EE145" s="177"/>
      <c r="EF145" s="177"/>
      <c r="EG145" s="177"/>
      <c r="EH145" s="177"/>
      <c r="EI145" s="177"/>
      <c r="EJ145" s="177"/>
      <c r="EK145" s="177"/>
      <c r="EL145" s="177"/>
      <c r="EM145" s="177"/>
      <c r="EN145" s="177"/>
      <c r="EO145" s="177"/>
      <c r="EP145" s="177"/>
      <c r="EQ145" s="177"/>
      <c r="ER145" s="177"/>
      <c r="ES145" s="177"/>
      <c r="ET145" s="177"/>
      <c r="EU145" s="177"/>
      <c r="EV145" s="177"/>
      <c r="EW145" s="177"/>
      <c r="EX145" s="177"/>
      <c r="EY145" s="177"/>
      <c r="EZ145" s="177"/>
      <c r="FA145" s="177"/>
      <c r="FB145" s="177"/>
      <c r="FC145" s="177"/>
      <c r="FD145" s="177"/>
      <c r="FE145" s="177"/>
      <c r="FF145" s="177"/>
      <c r="FG145" s="177"/>
      <c r="FH145" s="177"/>
      <c r="FI145" s="177"/>
      <c r="FJ145" s="177"/>
      <c r="FK145" s="177"/>
      <c r="FL145" s="177"/>
      <c r="FM145" s="177"/>
      <c r="FN145" s="177"/>
      <c r="FO145" s="177"/>
      <c r="FP145" s="177"/>
      <c r="FQ145" s="177"/>
      <c r="FR145" s="177"/>
      <c r="FS145" s="177"/>
      <c r="FT145" s="177"/>
      <c r="FU145" s="177"/>
      <c r="FV145" s="177"/>
      <c r="FW145" s="177"/>
      <c r="FX145" s="177"/>
      <c r="FY145" s="177"/>
      <c r="FZ145" s="177"/>
      <c r="GA145" s="177"/>
      <c r="GB145" s="177"/>
      <c r="GC145" s="177"/>
      <c r="GD145" s="177"/>
      <c r="GE145" s="177"/>
      <c r="GF145" s="177"/>
      <c r="GG145" s="177"/>
      <c r="GH145" s="177"/>
      <c r="GI145" s="177"/>
      <c r="GJ145" s="177"/>
      <c r="GK145" s="177"/>
      <c r="GL145" s="177"/>
      <c r="GM145" s="177"/>
      <c r="GN145" s="177"/>
      <c r="GO145" s="177"/>
      <c r="GP145" s="177"/>
      <c r="GQ145" s="177"/>
      <c r="GR145" s="177"/>
      <c r="GS145" s="177"/>
      <c r="GT145" s="177"/>
      <c r="GU145" s="177"/>
      <c r="GV145" s="177"/>
      <c r="GW145" s="177"/>
      <c r="GX145" s="177"/>
      <c r="GY145" s="177"/>
      <c r="GZ145" s="177"/>
      <c r="HA145" s="177"/>
      <c r="HB145" s="177"/>
      <c r="HC145" s="177"/>
      <c r="HD145" s="177"/>
      <c r="HE145" s="177"/>
      <c r="HF145" s="177"/>
      <c r="HG145" s="177"/>
      <c r="HH145" s="177"/>
      <c r="HI145" s="177"/>
      <c r="HJ145" s="177"/>
      <c r="HK145" s="177"/>
      <c r="HL145" s="177"/>
      <c r="HM145" s="177"/>
      <c r="HN145" s="177"/>
      <c r="HO145" s="177"/>
      <c r="HP145" s="177"/>
      <c r="HQ145" s="177"/>
      <c r="HR145" s="177"/>
      <c r="HS145" s="177"/>
      <c r="HT145" s="177"/>
      <c r="HU145" s="177"/>
      <c r="HV145" s="177"/>
      <c r="HW145" s="177"/>
      <c r="HX145" s="177"/>
      <c r="HY145" s="177"/>
      <c r="HZ145" s="177"/>
      <c r="IA145" s="177"/>
      <c r="IB145" s="177"/>
      <c r="IC145" s="177"/>
      <c r="ID145" s="177"/>
      <c r="IE145" s="177"/>
      <c r="IF145" s="177"/>
      <c r="IG145" s="177"/>
      <c r="IH145" s="177"/>
      <c r="II145" s="177"/>
      <c r="IJ145" s="177"/>
      <c r="IK145" s="177"/>
      <c r="IL145" s="177"/>
      <c r="IM145" s="177"/>
      <c r="IN145" s="177"/>
      <c r="IO145" s="177"/>
      <c r="IP145" s="177"/>
      <c r="IQ145" s="177"/>
      <c r="IR145" s="177"/>
      <c r="IS145" s="177"/>
      <c r="IT145" s="177"/>
      <c r="IU145" s="177"/>
      <c r="IV145" s="177"/>
      <c r="IW145" s="177"/>
    </row>
    <row r="146" spans="1:257" ht="30.65" customHeight="1" x14ac:dyDescent="0.25">
      <c r="A146" s="609" t="s">
        <v>193</v>
      </c>
      <c r="B146" s="610"/>
      <c r="C146" s="611"/>
      <c r="D146" s="611"/>
      <c r="E146" s="611"/>
      <c r="F146" s="611"/>
      <c r="G146" s="611"/>
      <c r="H146" s="611"/>
      <c r="I146" s="612"/>
      <c r="J146" s="177"/>
      <c r="K146" s="210"/>
      <c r="L146" s="210"/>
      <c r="M146" s="210"/>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c r="CM146" s="177"/>
      <c r="CN146" s="177"/>
      <c r="CO146" s="177"/>
      <c r="CP146" s="177"/>
      <c r="CQ146" s="177"/>
      <c r="CR146" s="177"/>
      <c r="CS146" s="177"/>
      <c r="CT146" s="177"/>
      <c r="CU146" s="177"/>
      <c r="CV146" s="177"/>
      <c r="CW146" s="177"/>
      <c r="CX146" s="177"/>
      <c r="CY146" s="177"/>
      <c r="CZ146" s="177"/>
      <c r="DA146" s="177"/>
      <c r="DB146" s="177"/>
      <c r="DC146" s="177"/>
      <c r="DD146" s="177"/>
      <c r="DE146" s="177"/>
      <c r="DF146" s="177"/>
      <c r="DG146" s="177"/>
      <c r="DH146" s="177"/>
      <c r="DI146" s="177"/>
      <c r="DJ146" s="177"/>
      <c r="DK146" s="177"/>
      <c r="DL146" s="177"/>
      <c r="DM146" s="177"/>
      <c r="DN146" s="177"/>
      <c r="DO146" s="177"/>
      <c r="DP146" s="177"/>
      <c r="DQ146" s="177"/>
      <c r="DR146" s="177"/>
      <c r="DS146" s="177"/>
      <c r="DT146" s="177"/>
      <c r="DU146" s="177"/>
      <c r="DV146" s="177"/>
      <c r="DW146" s="177"/>
      <c r="DX146" s="177"/>
      <c r="DY146" s="177"/>
      <c r="DZ146" s="177"/>
      <c r="EA146" s="177"/>
      <c r="EB146" s="177"/>
      <c r="EC146" s="177"/>
      <c r="ED146" s="177"/>
      <c r="EE146" s="177"/>
      <c r="EF146" s="177"/>
      <c r="EG146" s="177"/>
      <c r="EH146" s="177"/>
      <c r="EI146" s="177"/>
      <c r="EJ146" s="177"/>
      <c r="EK146" s="177"/>
      <c r="EL146" s="177"/>
      <c r="EM146" s="177"/>
      <c r="EN146" s="177"/>
      <c r="EO146" s="177"/>
      <c r="EP146" s="177"/>
      <c r="EQ146" s="177"/>
      <c r="ER146" s="177"/>
      <c r="ES146" s="177"/>
      <c r="ET146" s="177"/>
      <c r="EU146" s="177"/>
      <c r="EV146" s="177"/>
      <c r="EW146" s="177"/>
      <c r="EX146" s="177"/>
      <c r="EY146" s="177"/>
      <c r="EZ146" s="177"/>
      <c r="FA146" s="177"/>
      <c r="FB146" s="177"/>
      <c r="FC146" s="177"/>
      <c r="FD146" s="177"/>
      <c r="FE146" s="177"/>
      <c r="FF146" s="177"/>
      <c r="FG146" s="177"/>
      <c r="FH146" s="177"/>
      <c r="FI146" s="177"/>
      <c r="FJ146" s="177"/>
      <c r="FK146" s="177"/>
      <c r="FL146" s="177"/>
      <c r="FM146" s="177"/>
      <c r="FN146" s="177"/>
      <c r="FO146" s="177"/>
      <c r="FP146" s="177"/>
      <c r="FQ146" s="177"/>
      <c r="FR146" s="177"/>
      <c r="FS146" s="177"/>
      <c r="FT146" s="177"/>
      <c r="FU146" s="177"/>
      <c r="FV146" s="177"/>
      <c r="FW146" s="177"/>
      <c r="FX146" s="177"/>
      <c r="FY146" s="177"/>
      <c r="FZ146" s="177"/>
      <c r="GA146" s="177"/>
      <c r="GB146" s="177"/>
      <c r="GC146" s="177"/>
      <c r="GD146" s="177"/>
      <c r="GE146" s="177"/>
      <c r="GF146" s="177"/>
      <c r="GG146" s="177"/>
      <c r="GH146" s="177"/>
      <c r="GI146" s="177"/>
      <c r="GJ146" s="177"/>
      <c r="GK146" s="177"/>
      <c r="GL146" s="177"/>
      <c r="GM146" s="177"/>
      <c r="GN146" s="177"/>
      <c r="GO146" s="177"/>
      <c r="GP146" s="177"/>
      <c r="GQ146" s="177"/>
      <c r="GR146" s="177"/>
      <c r="GS146" s="177"/>
      <c r="GT146" s="177"/>
      <c r="GU146" s="177"/>
      <c r="GV146" s="177"/>
      <c r="GW146" s="177"/>
      <c r="GX146" s="177"/>
      <c r="GY146" s="177"/>
      <c r="GZ146" s="177"/>
      <c r="HA146" s="177"/>
      <c r="HB146" s="177"/>
      <c r="HC146" s="177"/>
      <c r="HD146" s="177"/>
      <c r="HE146" s="177"/>
      <c r="HF146" s="177"/>
      <c r="HG146" s="177"/>
      <c r="HH146" s="177"/>
      <c r="HI146" s="177"/>
      <c r="HJ146" s="177"/>
      <c r="HK146" s="177"/>
      <c r="HL146" s="177"/>
      <c r="HM146" s="177"/>
      <c r="HN146" s="177"/>
      <c r="HO146" s="177"/>
      <c r="HP146" s="177"/>
      <c r="HQ146" s="177"/>
      <c r="HR146" s="177"/>
      <c r="HS146" s="177"/>
      <c r="HT146" s="177"/>
      <c r="HU146" s="177"/>
      <c r="HV146" s="177"/>
      <c r="HW146" s="177"/>
      <c r="HX146" s="177"/>
      <c r="HY146" s="177"/>
      <c r="HZ146" s="177"/>
      <c r="IA146" s="177"/>
      <c r="IB146" s="177"/>
      <c r="IC146" s="177"/>
      <c r="ID146" s="177"/>
      <c r="IE146" s="177"/>
      <c r="IF146" s="177"/>
      <c r="IG146" s="177"/>
      <c r="IH146" s="177"/>
      <c r="II146" s="177"/>
      <c r="IJ146" s="177"/>
      <c r="IK146" s="177"/>
      <c r="IL146" s="177"/>
      <c r="IM146" s="177"/>
      <c r="IN146" s="177"/>
      <c r="IO146" s="177"/>
      <c r="IP146" s="177"/>
      <c r="IQ146" s="177"/>
      <c r="IR146" s="177"/>
      <c r="IS146" s="177"/>
      <c r="IT146" s="177"/>
      <c r="IU146" s="177"/>
      <c r="IV146" s="177"/>
      <c r="IW146" s="177"/>
    </row>
    <row r="147" spans="1:257" x14ac:dyDescent="0.25">
      <c r="A147" s="609" t="s">
        <v>194</v>
      </c>
      <c r="B147" s="610"/>
      <c r="C147" s="611"/>
      <c r="D147" s="611"/>
      <c r="E147" s="611"/>
      <c r="F147" s="611"/>
      <c r="G147" s="611"/>
      <c r="H147" s="611"/>
      <c r="I147" s="612"/>
      <c r="J147" s="177"/>
      <c r="K147" s="210"/>
      <c r="L147" s="210"/>
      <c r="M147" s="210"/>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c r="CM147" s="177"/>
      <c r="CN147" s="177"/>
      <c r="CO147" s="177"/>
      <c r="CP147" s="177"/>
      <c r="CQ147" s="177"/>
      <c r="CR147" s="177"/>
      <c r="CS147" s="177"/>
      <c r="CT147" s="177"/>
      <c r="CU147" s="177"/>
      <c r="CV147" s="177"/>
      <c r="CW147" s="177"/>
      <c r="CX147" s="177"/>
      <c r="CY147" s="177"/>
      <c r="CZ147" s="177"/>
      <c r="DA147" s="177"/>
      <c r="DB147" s="177"/>
      <c r="DC147" s="177"/>
      <c r="DD147" s="177"/>
      <c r="DE147" s="177"/>
      <c r="DF147" s="177"/>
      <c r="DG147" s="177"/>
      <c r="DH147" s="177"/>
      <c r="DI147" s="177"/>
      <c r="DJ147" s="177"/>
      <c r="DK147" s="177"/>
      <c r="DL147" s="177"/>
      <c r="DM147" s="177"/>
      <c r="DN147" s="177"/>
      <c r="DO147" s="177"/>
      <c r="DP147" s="177"/>
      <c r="DQ147" s="177"/>
      <c r="DR147" s="177"/>
      <c r="DS147" s="177"/>
      <c r="DT147" s="177"/>
      <c r="DU147" s="177"/>
      <c r="DV147" s="177"/>
      <c r="DW147" s="177"/>
      <c r="DX147" s="177"/>
      <c r="DY147" s="177"/>
      <c r="DZ147" s="177"/>
      <c r="EA147" s="177"/>
      <c r="EB147" s="177"/>
      <c r="EC147" s="177"/>
      <c r="ED147" s="177"/>
      <c r="EE147" s="177"/>
      <c r="EF147" s="177"/>
      <c r="EG147" s="177"/>
      <c r="EH147" s="177"/>
      <c r="EI147" s="177"/>
      <c r="EJ147" s="177"/>
      <c r="EK147" s="177"/>
      <c r="EL147" s="177"/>
      <c r="EM147" s="177"/>
      <c r="EN147" s="177"/>
      <c r="EO147" s="177"/>
      <c r="EP147" s="177"/>
      <c r="EQ147" s="177"/>
      <c r="ER147" s="177"/>
      <c r="ES147" s="177"/>
      <c r="ET147" s="177"/>
      <c r="EU147" s="177"/>
      <c r="EV147" s="177"/>
      <c r="EW147" s="177"/>
      <c r="EX147" s="177"/>
      <c r="EY147" s="177"/>
      <c r="EZ147" s="177"/>
      <c r="FA147" s="177"/>
      <c r="FB147" s="177"/>
      <c r="FC147" s="177"/>
      <c r="FD147" s="177"/>
      <c r="FE147" s="177"/>
      <c r="FF147" s="177"/>
      <c r="FG147" s="177"/>
      <c r="FH147" s="177"/>
      <c r="FI147" s="177"/>
      <c r="FJ147" s="177"/>
      <c r="FK147" s="177"/>
      <c r="FL147" s="177"/>
      <c r="FM147" s="177"/>
      <c r="FN147" s="177"/>
      <c r="FO147" s="177"/>
      <c r="FP147" s="177"/>
      <c r="FQ147" s="177"/>
      <c r="FR147" s="177"/>
      <c r="FS147" s="177"/>
      <c r="FT147" s="177"/>
      <c r="FU147" s="177"/>
      <c r="FV147" s="177"/>
      <c r="FW147" s="177"/>
      <c r="FX147" s="177"/>
      <c r="FY147" s="177"/>
      <c r="FZ147" s="177"/>
      <c r="GA147" s="177"/>
      <c r="GB147" s="177"/>
      <c r="GC147" s="177"/>
      <c r="GD147" s="177"/>
      <c r="GE147" s="177"/>
      <c r="GF147" s="177"/>
      <c r="GG147" s="177"/>
      <c r="GH147" s="177"/>
      <c r="GI147" s="177"/>
      <c r="GJ147" s="177"/>
      <c r="GK147" s="177"/>
      <c r="GL147" s="177"/>
      <c r="GM147" s="177"/>
      <c r="GN147" s="177"/>
      <c r="GO147" s="177"/>
      <c r="GP147" s="177"/>
      <c r="GQ147" s="177"/>
      <c r="GR147" s="177"/>
      <c r="GS147" s="177"/>
      <c r="GT147" s="177"/>
      <c r="GU147" s="177"/>
      <c r="GV147" s="177"/>
      <c r="GW147" s="177"/>
      <c r="GX147" s="177"/>
      <c r="GY147" s="177"/>
      <c r="GZ147" s="177"/>
      <c r="HA147" s="177"/>
      <c r="HB147" s="177"/>
      <c r="HC147" s="177"/>
      <c r="HD147" s="177"/>
      <c r="HE147" s="177"/>
      <c r="HF147" s="177"/>
      <c r="HG147" s="177"/>
      <c r="HH147" s="177"/>
      <c r="HI147" s="177"/>
      <c r="HJ147" s="177"/>
      <c r="HK147" s="177"/>
      <c r="HL147" s="177"/>
      <c r="HM147" s="177"/>
      <c r="HN147" s="177"/>
      <c r="HO147" s="177"/>
      <c r="HP147" s="177"/>
      <c r="HQ147" s="177"/>
      <c r="HR147" s="177"/>
      <c r="HS147" s="177"/>
      <c r="HT147" s="177"/>
      <c r="HU147" s="177"/>
      <c r="HV147" s="177"/>
      <c r="HW147" s="177"/>
      <c r="HX147" s="177"/>
      <c r="HY147" s="177"/>
      <c r="HZ147" s="177"/>
      <c r="IA147" s="177"/>
      <c r="IB147" s="177"/>
      <c r="IC147" s="177"/>
      <c r="ID147" s="177"/>
      <c r="IE147" s="177"/>
      <c r="IF147" s="177"/>
      <c r="IG147" s="177"/>
      <c r="IH147" s="177"/>
      <c r="II147" s="177"/>
      <c r="IJ147" s="177"/>
      <c r="IK147" s="177"/>
      <c r="IL147" s="177"/>
      <c r="IM147" s="177"/>
      <c r="IN147" s="177"/>
      <c r="IO147" s="177"/>
      <c r="IP147" s="177"/>
      <c r="IQ147" s="177"/>
      <c r="IR147" s="177"/>
      <c r="IS147" s="177"/>
      <c r="IT147" s="177"/>
      <c r="IU147" s="177"/>
      <c r="IV147" s="177"/>
      <c r="IW147" s="177"/>
    </row>
    <row r="148" spans="1:257" x14ac:dyDescent="0.25">
      <c r="A148" s="609" t="s">
        <v>195</v>
      </c>
      <c r="B148" s="610"/>
      <c r="C148" s="611"/>
      <c r="D148" s="611"/>
      <c r="E148" s="611"/>
      <c r="F148" s="611"/>
      <c r="G148" s="611"/>
      <c r="H148" s="611"/>
      <c r="I148" s="612"/>
      <c r="J148" s="177"/>
      <c r="K148" s="210"/>
      <c r="L148" s="210"/>
      <c r="M148" s="210"/>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c r="CM148" s="177"/>
      <c r="CN148" s="177"/>
      <c r="CO148" s="177"/>
      <c r="CP148" s="177"/>
      <c r="CQ148" s="177"/>
      <c r="CR148" s="177"/>
      <c r="CS148" s="177"/>
      <c r="CT148" s="177"/>
      <c r="CU148" s="177"/>
      <c r="CV148" s="177"/>
      <c r="CW148" s="177"/>
      <c r="CX148" s="177"/>
      <c r="CY148" s="177"/>
      <c r="CZ148" s="177"/>
      <c r="DA148" s="177"/>
      <c r="DB148" s="177"/>
      <c r="DC148" s="177"/>
      <c r="DD148" s="177"/>
      <c r="DE148" s="177"/>
      <c r="DF148" s="177"/>
      <c r="DG148" s="177"/>
      <c r="DH148" s="177"/>
      <c r="DI148" s="177"/>
      <c r="DJ148" s="177"/>
      <c r="DK148" s="177"/>
      <c r="DL148" s="177"/>
      <c r="DM148" s="177"/>
      <c r="DN148" s="177"/>
      <c r="DO148" s="177"/>
      <c r="DP148" s="177"/>
      <c r="DQ148" s="177"/>
      <c r="DR148" s="177"/>
      <c r="DS148" s="177"/>
      <c r="DT148" s="177"/>
      <c r="DU148" s="177"/>
      <c r="DV148" s="177"/>
      <c r="DW148" s="177"/>
      <c r="DX148" s="177"/>
      <c r="DY148" s="177"/>
      <c r="DZ148" s="177"/>
      <c r="EA148" s="177"/>
      <c r="EB148" s="177"/>
      <c r="EC148" s="177"/>
      <c r="ED148" s="177"/>
      <c r="EE148" s="177"/>
      <c r="EF148" s="177"/>
      <c r="EG148" s="177"/>
      <c r="EH148" s="177"/>
      <c r="EI148" s="177"/>
      <c r="EJ148" s="177"/>
      <c r="EK148" s="177"/>
      <c r="EL148" s="177"/>
      <c r="EM148" s="177"/>
      <c r="EN148" s="177"/>
      <c r="EO148" s="177"/>
      <c r="EP148" s="177"/>
      <c r="EQ148" s="177"/>
      <c r="ER148" s="177"/>
      <c r="ES148" s="177"/>
      <c r="ET148" s="177"/>
      <c r="EU148" s="177"/>
      <c r="EV148" s="177"/>
      <c r="EW148" s="177"/>
      <c r="EX148" s="177"/>
      <c r="EY148" s="177"/>
      <c r="EZ148" s="177"/>
      <c r="FA148" s="177"/>
      <c r="FB148" s="177"/>
      <c r="FC148" s="177"/>
      <c r="FD148" s="177"/>
      <c r="FE148" s="177"/>
      <c r="FF148" s="177"/>
      <c r="FG148" s="177"/>
      <c r="FH148" s="177"/>
      <c r="FI148" s="177"/>
      <c r="FJ148" s="177"/>
      <c r="FK148" s="177"/>
      <c r="FL148" s="177"/>
      <c r="FM148" s="177"/>
      <c r="FN148" s="177"/>
      <c r="FO148" s="177"/>
      <c r="FP148" s="177"/>
      <c r="FQ148" s="177"/>
      <c r="FR148" s="177"/>
      <c r="FS148" s="177"/>
      <c r="FT148" s="177"/>
      <c r="FU148" s="177"/>
      <c r="FV148" s="177"/>
      <c r="FW148" s="177"/>
      <c r="FX148" s="177"/>
      <c r="FY148" s="177"/>
      <c r="FZ148" s="177"/>
      <c r="GA148" s="177"/>
      <c r="GB148" s="177"/>
      <c r="GC148" s="177"/>
      <c r="GD148" s="177"/>
      <c r="GE148" s="177"/>
      <c r="GF148" s="177"/>
      <c r="GG148" s="177"/>
      <c r="GH148" s="177"/>
      <c r="GI148" s="177"/>
      <c r="GJ148" s="177"/>
      <c r="GK148" s="177"/>
      <c r="GL148" s="177"/>
      <c r="GM148" s="177"/>
      <c r="GN148" s="177"/>
      <c r="GO148" s="177"/>
      <c r="GP148" s="177"/>
      <c r="GQ148" s="177"/>
      <c r="GR148" s="177"/>
      <c r="GS148" s="177"/>
      <c r="GT148" s="177"/>
      <c r="GU148" s="177"/>
      <c r="GV148" s="177"/>
      <c r="GW148" s="177"/>
      <c r="GX148" s="177"/>
      <c r="GY148" s="177"/>
      <c r="GZ148" s="177"/>
      <c r="HA148" s="177"/>
      <c r="HB148" s="177"/>
      <c r="HC148" s="177"/>
      <c r="HD148" s="177"/>
      <c r="HE148" s="177"/>
      <c r="HF148" s="177"/>
      <c r="HG148" s="177"/>
      <c r="HH148" s="177"/>
      <c r="HI148" s="177"/>
      <c r="HJ148" s="177"/>
      <c r="HK148" s="177"/>
      <c r="HL148" s="177"/>
      <c r="HM148" s="177"/>
      <c r="HN148" s="177"/>
      <c r="HO148" s="177"/>
      <c r="HP148" s="177"/>
      <c r="HQ148" s="177"/>
      <c r="HR148" s="177"/>
      <c r="HS148" s="177"/>
      <c r="HT148" s="177"/>
      <c r="HU148" s="177"/>
      <c r="HV148" s="177"/>
      <c r="HW148" s="177"/>
      <c r="HX148" s="177"/>
      <c r="HY148" s="177"/>
      <c r="HZ148" s="177"/>
      <c r="IA148" s="177"/>
      <c r="IB148" s="177"/>
      <c r="IC148" s="177"/>
      <c r="ID148" s="177"/>
      <c r="IE148" s="177"/>
      <c r="IF148" s="177"/>
      <c r="IG148" s="177"/>
      <c r="IH148" s="177"/>
      <c r="II148" s="177"/>
      <c r="IJ148" s="177"/>
      <c r="IK148" s="177"/>
      <c r="IL148" s="177"/>
      <c r="IM148" s="177"/>
      <c r="IN148" s="177"/>
      <c r="IO148" s="177"/>
      <c r="IP148" s="177"/>
      <c r="IQ148" s="177"/>
      <c r="IR148" s="177"/>
      <c r="IS148" s="177"/>
      <c r="IT148" s="177"/>
      <c r="IU148" s="177"/>
      <c r="IV148" s="177"/>
      <c r="IW148" s="177"/>
    </row>
    <row r="149" spans="1:257" x14ac:dyDescent="0.25">
      <c r="A149" s="740" t="s">
        <v>196</v>
      </c>
      <c r="B149" s="741"/>
      <c r="C149" s="741"/>
      <c r="D149" s="741"/>
      <c r="E149" s="741"/>
      <c r="F149" s="741"/>
      <c r="G149" s="741"/>
      <c r="H149" s="741"/>
      <c r="I149" s="742"/>
      <c r="J149" s="177"/>
      <c r="K149" s="210"/>
      <c r="L149" s="210"/>
      <c r="M149" s="210"/>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c r="CM149" s="177"/>
      <c r="CN149" s="177"/>
      <c r="CO149" s="177"/>
      <c r="CP149" s="177"/>
      <c r="CQ149" s="177"/>
      <c r="CR149" s="177"/>
      <c r="CS149" s="177"/>
      <c r="CT149" s="177"/>
      <c r="CU149" s="177"/>
      <c r="CV149" s="177"/>
      <c r="CW149" s="177"/>
      <c r="CX149" s="177"/>
      <c r="CY149" s="177"/>
      <c r="CZ149" s="177"/>
      <c r="DA149" s="177"/>
      <c r="DB149" s="177"/>
      <c r="DC149" s="177"/>
      <c r="DD149" s="177"/>
      <c r="DE149" s="177"/>
      <c r="DF149" s="177"/>
      <c r="DG149" s="177"/>
      <c r="DH149" s="177"/>
      <c r="DI149" s="177"/>
      <c r="DJ149" s="177"/>
      <c r="DK149" s="177"/>
      <c r="DL149" s="177"/>
      <c r="DM149" s="177"/>
      <c r="DN149" s="177"/>
      <c r="DO149" s="177"/>
      <c r="DP149" s="177"/>
      <c r="DQ149" s="177"/>
      <c r="DR149" s="177"/>
      <c r="DS149" s="177"/>
      <c r="DT149" s="177"/>
      <c r="DU149" s="177"/>
      <c r="DV149" s="177"/>
      <c r="DW149" s="177"/>
      <c r="DX149" s="177"/>
      <c r="DY149" s="177"/>
      <c r="DZ149" s="177"/>
      <c r="EA149" s="177"/>
      <c r="EB149" s="177"/>
      <c r="EC149" s="177"/>
      <c r="ED149" s="177"/>
      <c r="EE149" s="177"/>
      <c r="EF149" s="177"/>
      <c r="EG149" s="177"/>
      <c r="EH149" s="177"/>
      <c r="EI149" s="177"/>
      <c r="EJ149" s="177"/>
      <c r="EK149" s="177"/>
      <c r="EL149" s="177"/>
      <c r="EM149" s="177"/>
      <c r="EN149" s="177"/>
      <c r="EO149" s="177"/>
      <c r="EP149" s="177"/>
      <c r="EQ149" s="177"/>
      <c r="ER149" s="177"/>
      <c r="ES149" s="177"/>
      <c r="ET149" s="177"/>
      <c r="EU149" s="177"/>
      <c r="EV149" s="177"/>
      <c r="EW149" s="177"/>
      <c r="EX149" s="177"/>
      <c r="EY149" s="177"/>
      <c r="EZ149" s="177"/>
      <c r="FA149" s="177"/>
      <c r="FB149" s="177"/>
      <c r="FC149" s="177"/>
      <c r="FD149" s="177"/>
      <c r="FE149" s="177"/>
      <c r="FF149" s="177"/>
      <c r="FG149" s="177"/>
      <c r="FH149" s="177"/>
      <c r="FI149" s="177"/>
      <c r="FJ149" s="177"/>
      <c r="FK149" s="177"/>
      <c r="FL149" s="177"/>
      <c r="FM149" s="177"/>
      <c r="FN149" s="177"/>
      <c r="FO149" s="177"/>
      <c r="FP149" s="177"/>
      <c r="FQ149" s="177"/>
      <c r="FR149" s="177"/>
      <c r="FS149" s="177"/>
      <c r="FT149" s="177"/>
      <c r="FU149" s="177"/>
      <c r="FV149" s="177"/>
      <c r="FW149" s="177"/>
      <c r="FX149" s="177"/>
      <c r="FY149" s="177"/>
      <c r="FZ149" s="177"/>
      <c r="GA149" s="177"/>
      <c r="GB149" s="177"/>
      <c r="GC149" s="177"/>
      <c r="GD149" s="177"/>
      <c r="GE149" s="177"/>
      <c r="GF149" s="177"/>
      <c r="GG149" s="177"/>
      <c r="GH149" s="177"/>
      <c r="GI149" s="177"/>
      <c r="GJ149" s="177"/>
      <c r="GK149" s="177"/>
      <c r="GL149" s="177"/>
      <c r="GM149" s="177"/>
      <c r="GN149" s="177"/>
      <c r="GO149" s="177"/>
      <c r="GP149" s="177"/>
      <c r="GQ149" s="177"/>
      <c r="GR149" s="177"/>
      <c r="GS149" s="177"/>
      <c r="GT149" s="177"/>
      <c r="GU149" s="177"/>
      <c r="GV149" s="177"/>
      <c r="GW149" s="177"/>
      <c r="GX149" s="177"/>
      <c r="GY149" s="177"/>
      <c r="GZ149" s="177"/>
      <c r="HA149" s="177"/>
      <c r="HB149" s="177"/>
      <c r="HC149" s="177"/>
      <c r="HD149" s="177"/>
      <c r="HE149" s="177"/>
      <c r="HF149" s="177"/>
      <c r="HG149" s="177"/>
      <c r="HH149" s="177"/>
      <c r="HI149" s="177"/>
      <c r="HJ149" s="177"/>
      <c r="HK149" s="177"/>
      <c r="HL149" s="177"/>
      <c r="HM149" s="177"/>
      <c r="HN149" s="177"/>
      <c r="HO149" s="177"/>
      <c r="HP149" s="177"/>
      <c r="HQ149" s="177"/>
      <c r="HR149" s="177"/>
      <c r="HS149" s="177"/>
      <c r="HT149" s="177"/>
      <c r="HU149" s="177"/>
      <c r="HV149" s="177"/>
      <c r="HW149" s="177"/>
      <c r="HX149" s="177"/>
      <c r="HY149" s="177"/>
      <c r="HZ149" s="177"/>
      <c r="IA149" s="177"/>
      <c r="IB149" s="177"/>
      <c r="IC149" s="177"/>
      <c r="ID149" s="177"/>
      <c r="IE149" s="177"/>
      <c r="IF149" s="177"/>
      <c r="IG149" s="177"/>
      <c r="IH149" s="177"/>
      <c r="II149" s="177"/>
      <c r="IJ149" s="177"/>
      <c r="IK149" s="177"/>
      <c r="IL149" s="177"/>
      <c r="IM149" s="177"/>
      <c r="IN149" s="177"/>
      <c r="IO149" s="177"/>
      <c r="IP149" s="177"/>
      <c r="IQ149" s="177"/>
      <c r="IR149" s="177"/>
      <c r="IS149" s="177"/>
      <c r="IT149" s="177"/>
      <c r="IU149" s="177"/>
      <c r="IV149" s="177"/>
      <c r="IW149" s="177"/>
    </row>
    <row r="150" spans="1:257" x14ac:dyDescent="0.25">
      <c r="A150" s="740" t="s">
        <v>234</v>
      </c>
      <c r="B150" s="741"/>
      <c r="C150" s="741"/>
      <c r="D150" s="741"/>
      <c r="E150" s="741"/>
      <c r="F150" s="741"/>
      <c r="G150" s="741"/>
      <c r="H150" s="741"/>
      <c r="I150" s="742"/>
      <c r="J150" s="177"/>
      <c r="K150" s="210"/>
      <c r="L150" s="210"/>
      <c r="M150" s="210"/>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c r="CM150" s="177"/>
      <c r="CN150" s="177"/>
      <c r="CO150" s="177"/>
      <c r="CP150" s="177"/>
      <c r="CQ150" s="177"/>
      <c r="CR150" s="177"/>
      <c r="CS150" s="177"/>
      <c r="CT150" s="177"/>
      <c r="CU150" s="177"/>
      <c r="CV150" s="177"/>
      <c r="CW150" s="177"/>
      <c r="CX150" s="177"/>
      <c r="CY150" s="177"/>
      <c r="CZ150" s="177"/>
      <c r="DA150" s="177"/>
      <c r="DB150" s="177"/>
      <c r="DC150" s="177"/>
      <c r="DD150" s="177"/>
      <c r="DE150" s="177"/>
      <c r="DF150" s="177"/>
      <c r="DG150" s="177"/>
      <c r="DH150" s="177"/>
      <c r="DI150" s="177"/>
      <c r="DJ150" s="177"/>
      <c r="DK150" s="177"/>
      <c r="DL150" s="177"/>
      <c r="DM150" s="177"/>
      <c r="DN150" s="177"/>
      <c r="DO150" s="177"/>
      <c r="DP150" s="177"/>
      <c r="DQ150" s="177"/>
      <c r="DR150" s="177"/>
      <c r="DS150" s="177"/>
      <c r="DT150" s="177"/>
      <c r="DU150" s="177"/>
      <c r="DV150" s="177"/>
      <c r="DW150" s="177"/>
      <c r="DX150" s="177"/>
      <c r="DY150" s="177"/>
      <c r="DZ150" s="177"/>
      <c r="EA150" s="177"/>
      <c r="EB150" s="177"/>
      <c r="EC150" s="177"/>
      <c r="ED150" s="177"/>
      <c r="EE150" s="177"/>
      <c r="EF150" s="177"/>
      <c r="EG150" s="177"/>
      <c r="EH150" s="177"/>
      <c r="EI150" s="177"/>
      <c r="EJ150" s="177"/>
      <c r="EK150" s="177"/>
      <c r="EL150" s="177"/>
      <c r="EM150" s="177"/>
      <c r="EN150" s="177"/>
      <c r="EO150" s="177"/>
      <c r="EP150" s="177"/>
      <c r="EQ150" s="177"/>
      <c r="ER150" s="177"/>
      <c r="ES150" s="177"/>
      <c r="ET150" s="177"/>
      <c r="EU150" s="177"/>
      <c r="EV150" s="177"/>
      <c r="EW150" s="177"/>
      <c r="EX150" s="177"/>
      <c r="EY150" s="177"/>
      <c r="EZ150" s="177"/>
      <c r="FA150" s="177"/>
      <c r="FB150" s="177"/>
      <c r="FC150" s="177"/>
      <c r="FD150" s="177"/>
      <c r="FE150" s="177"/>
      <c r="FF150" s="177"/>
      <c r="FG150" s="177"/>
      <c r="FH150" s="177"/>
      <c r="FI150" s="177"/>
      <c r="FJ150" s="177"/>
      <c r="FK150" s="177"/>
      <c r="FL150" s="177"/>
      <c r="FM150" s="177"/>
      <c r="FN150" s="177"/>
      <c r="FO150" s="177"/>
      <c r="FP150" s="177"/>
      <c r="FQ150" s="177"/>
      <c r="FR150" s="177"/>
      <c r="FS150" s="177"/>
      <c r="FT150" s="177"/>
      <c r="FU150" s="177"/>
      <c r="FV150" s="177"/>
      <c r="FW150" s="177"/>
      <c r="FX150" s="177"/>
      <c r="FY150" s="177"/>
      <c r="FZ150" s="177"/>
      <c r="GA150" s="177"/>
      <c r="GB150" s="177"/>
      <c r="GC150" s="177"/>
      <c r="GD150" s="177"/>
      <c r="GE150" s="177"/>
      <c r="GF150" s="177"/>
      <c r="GG150" s="177"/>
      <c r="GH150" s="177"/>
      <c r="GI150" s="177"/>
      <c r="GJ150" s="177"/>
      <c r="GK150" s="177"/>
      <c r="GL150" s="177"/>
      <c r="GM150" s="177"/>
      <c r="GN150" s="177"/>
      <c r="GO150" s="177"/>
      <c r="GP150" s="177"/>
      <c r="GQ150" s="177"/>
      <c r="GR150" s="177"/>
      <c r="GS150" s="177"/>
      <c r="GT150" s="177"/>
      <c r="GU150" s="177"/>
      <c r="GV150" s="177"/>
      <c r="GW150" s="177"/>
      <c r="GX150" s="177"/>
      <c r="GY150" s="177"/>
      <c r="GZ150" s="177"/>
      <c r="HA150" s="177"/>
      <c r="HB150" s="177"/>
      <c r="HC150" s="177"/>
      <c r="HD150" s="177"/>
      <c r="HE150" s="177"/>
      <c r="HF150" s="177"/>
      <c r="HG150" s="177"/>
      <c r="HH150" s="177"/>
      <c r="HI150" s="177"/>
      <c r="HJ150" s="177"/>
      <c r="HK150" s="177"/>
      <c r="HL150" s="177"/>
      <c r="HM150" s="177"/>
      <c r="HN150" s="177"/>
      <c r="HO150" s="177"/>
      <c r="HP150" s="177"/>
      <c r="HQ150" s="177"/>
      <c r="HR150" s="177"/>
      <c r="HS150" s="177"/>
      <c r="HT150" s="177"/>
      <c r="HU150" s="177"/>
      <c r="HV150" s="177"/>
      <c r="HW150" s="177"/>
      <c r="HX150" s="177"/>
      <c r="HY150" s="177"/>
      <c r="HZ150" s="177"/>
      <c r="IA150" s="177"/>
      <c r="IB150" s="177"/>
      <c r="IC150" s="177"/>
      <c r="ID150" s="177"/>
      <c r="IE150" s="177"/>
      <c r="IF150" s="177"/>
      <c r="IG150" s="177"/>
      <c r="IH150" s="177"/>
      <c r="II150" s="177"/>
      <c r="IJ150" s="177"/>
      <c r="IK150" s="177"/>
      <c r="IL150" s="177"/>
      <c r="IM150" s="177"/>
      <c r="IN150" s="177"/>
      <c r="IO150" s="177"/>
      <c r="IP150" s="177"/>
      <c r="IQ150" s="177"/>
      <c r="IR150" s="177"/>
      <c r="IS150" s="177"/>
      <c r="IT150" s="177"/>
      <c r="IU150" s="177"/>
      <c r="IV150" s="177"/>
      <c r="IW150" s="177"/>
    </row>
    <row r="151" spans="1:257" ht="15.6" thickBot="1" x14ac:dyDescent="0.3">
      <c r="A151" s="746" t="s">
        <v>38</v>
      </c>
      <c r="B151" s="747"/>
      <c r="C151" s="747"/>
      <c r="D151" s="747"/>
      <c r="E151" s="747"/>
      <c r="F151" s="747"/>
      <c r="G151" s="747"/>
      <c r="H151" s="747"/>
      <c r="I151" s="748"/>
      <c r="K151" s="210"/>
      <c r="L151" s="210"/>
      <c r="M151" s="210"/>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c r="CM151" s="177"/>
      <c r="CN151" s="177"/>
      <c r="CO151" s="177"/>
      <c r="CP151" s="177"/>
      <c r="CQ151" s="177"/>
      <c r="CR151" s="177"/>
      <c r="CS151" s="177"/>
      <c r="CT151" s="177"/>
      <c r="CU151" s="177"/>
      <c r="CV151" s="177"/>
      <c r="CW151" s="177"/>
      <c r="CX151" s="177"/>
      <c r="CY151" s="177"/>
      <c r="CZ151" s="177"/>
      <c r="DA151" s="177"/>
      <c r="DB151" s="177"/>
      <c r="DC151" s="177"/>
      <c r="DD151" s="177"/>
      <c r="DE151" s="177"/>
      <c r="DF151" s="177"/>
      <c r="DG151" s="177"/>
      <c r="DH151" s="177"/>
      <c r="DI151" s="177"/>
      <c r="DJ151" s="177"/>
      <c r="DK151" s="177"/>
      <c r="DL151" s="177"/>
      <c r="DM151" s="177"/>
      <c r="DN151" s="177"/>
      <c r="DO151" s="177"/>
      <c r="DP151" s="177"/>
      <c r="DQ151" s="177"/>
      <c r="DR151" s="177"/>
      <c r="DS151" s="177"/>
      <c r="DT151" s="177"/>
      <c r="DU151" s="177"/>
      <c r="DV151" s="177"/>
      <c r="DW151" s="177"/>
      <c r="DX151" s="177"/>
      <c r="DY151" s="177"/>
      <c r="DZ151" s="177"/>
      <c r="EA151" s="177"/>
      <c r="EB151" s="177"/>
      <c r="EC151" s="177"/>
      <c r="ED151" s="177"/>
      <c r="EE151" s="177"/>
      <c r="EF151" s="177"/>
      <c r="EG151" s="177"/>
      <c r="EH151" s="177"/>
      <c r="EI151" s="177"/>
      <c r="EJ151" s="177"/>
      <c r="EK151" s="177"/>
      <c r="EL151" s="177"/>
      <c r="EM151" s="177"/>
      <c r="EN151" s="177"/>
      <c r="EO151" s="177"/>
      <c r="EP151" s="177"/>
      <c r="EQ151" s="177"/>
      <c r="ER151" s="177"/>
      <c r="ES151" s="177"/>
      <c r="ET151" s="177"/>
      <c r="EU151" s="177"/>
      <c r="EV151" s="177"/>
      <c r="EW151" s="177"/>
      <c r="EX151" s="177"/>
      <c r="EY151" s="177"/>
      <c r="EZ151" s="177"/>
      <c r="FA151" s="177"/>
      <c r="FB151" s="177"/>
      <c r="FC151" s="177"/>
      <c r="FD151" s="177"/>
      <c r="FE151" s="177"/>
      <c r="FF151" s="177"/>
      <c r="FG151" s="177"/>
      <c r="FH151" s="177"/>
      <c r="FI151" s="177"/>
      <c r="FJ151" s="177"/>
      <c r="FK151" s="177"/>
      <c r="FL151" s="177"/>
      <c r="FM151" s="177"/>
      <c r="FN151" s="177"/>
      <c r="FO151" s="177"/>
      <c r="FP151" s="177"/>
      <c r="FQ151" s="177"/>
      <c r="FR151" s="177"/>
      <c r="FS151" s="177"/>
      <c r="FT151" s="177"/>
      <c r="FU151" s="177"/>
      <c r="FV151" s="177"/>
      <c r="FW151" s="177"/>
      <c r="FX151" s="177"/>
      <c r="FY151" s="177"/>
      <c r="FZ151" s="177"/>
      <c r="GA151" s="177"/>
      <c r="GB151" s="177"/>
      <c r="GC151" s="177"/>
      <c r="GD151" s="177"/>
      <c r="GE151" s="177"/>
      <c r="GF151" s="177"/>
      <c r="GG151" s="177"/>
      <c r="GH151" s="177"/>
      <c r="GI151" s="177"/>
      <c r="GJ151" s="177"/>
      <c r="GK151" s="177"/>
      <c r="GL151" s="177"/>
      <c r="GM151" s="177"/>
      <c r="GN151" s="177"/>
      <c r="GO151" s="177"/>
      <c r="GP151" s="177"/>
      <c r="GQ151" s="177"/>
      <c r="GR151" s="177"/>
      <c r="GS151" s="177"/>
      <c r="GT151" s="177"/>
      <c r="GU151" s="177"/>
      <c r="GV151" s="177"/>
      <c r="GW151" s="177"/>
      <c r="GX151" s="177"/>
      <c r="GY151" s="177"/>
      <c r="GZ151" s="177"/>
      <c r="HA151" s="177"/>
      <c r="HB151" s="177"/>
      <c r="HC151" s="177"/>
      <c r="HD151" s="177"/>
      <c r="HE151" s="177"/>
      <c r="HF151" s="177"/>
      <c r="HG151" s="177"/>
      <c r="HH151" s="177"/>
      <c r="HI151" s="177"/>
      <c r="HJ151" s="177"/>
      <c r="HK151" s="177"/>
      <c r="HL151" s="177"/>
      <c r="HM151" s="177"/>
      <c r="HN151" s="177"/>
      <c r="HO151" s="177"/>
      <c r="HP151" s="177"/>
      <c r="HQ151" s="177"/>
      <c r="HR151" s="177"/>
      <c r="HS151" s="177"/>
      <c r="HT151" s="177"/>
      <c r="HU151" s="177"/>
      <c r="HV151" s="177"/>
      <c r="HW151" s="177"/>
      <c r="HX151" s="177"/>
      <c r="HY151" s="177"/>
      <c r="HZ151" s="177"/>
      <c r="IA151" s="177"/>
      <c r="IB151" s="177"/>
      <c r="IC151" s="177"/>
      <c r="ID151" s="177"/>
      <c r="IE151" s="177"/>
      <c r="IF151" s="177"/>
      <c r="IG151" s="177"/>
      <c r="IH151" s="177"/>
      <c r="II151" s="177"/>
      <c r="IJ151" s="177"/>
      <c r="IK151" s="177"/>
      <c r="IL151" s="177"/>
      <c r="IM151" s="177"/>
      <c r="IN151" s="177"/>
      <c r="IO151" s="177"/>
      <c r="IP151" s="177"/>
      <c r="IQ151" s="177"/>
      <c r="IR151" s="177"/>
      <c r="IS151" s="177"/>
      <c r="IT151" s="177"/>
      <c r="IU151" s="177"/>
      <c r="IV151" s="177"/>
      <c r="IW151" s="177"/>
    </row>
    <row r="152" spans="1:257" ht="15.6" thickBot="1" x14ac:dyDescent="0.3">
      <c r="C152" s="233"/>
      <c r="D152" s="233"/>
      <c r="E152" s="233"/>
      <c r="F152" s="233"/>
      <c r="G152" s="233"/>
      <c r="H152" s="233"/>
      <c r="I152" s="233"/>
      <c r="J152" s="177"/>
      <c r="K152" s="210"/>
      <c r="L152" s="210"/>
      <c r="M152" s="210"/>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c r="CM152" s="177"/>
      <c r="CN152" s="177"/>
      <c r="CO152" s="177"/>
      <c r="CP152" s="177"/>
      <c r="CQ152" s="177"/>
      <c r="CR152" s="177"/>
      <c r="CS152" s="177"/>
      <c r="CT152" s="177"/>
      <c r="CU152" s="177"/>
      <c r="CV152" s="177"/>
      <c r="CW152" s="177"/>
      <c r="CX152" s="177"/>
      <c r="CY152" s="177"/>
      <c r="CZ152" s="177"/>
      <c r="DA152" s="177"/>
      <c r="DB152" s="177"/>
      <c r="DC152" s="177"/>
      <c r="DD152" s="177"/>
      <c r="DE152" s="177"/>
      <c r="DF152" s="177"/>
      <c r="DG152" s="177"/>
      <c r="DH152" s="177"/>
      <c r="DI152" s="177"/>
      <c r="DJ152" s="177"/>
      <c r="DK152" s="177"/>
      <c r="DL152" s="177"/>
      <c r="DM152" s="177"/>
      <c r="DN152" s="177"/>
      <c r="DO152" s="177"/>
      <c r="DP152" s="177"/>
      <c r="DQ152" s="177"/>
      <c r="DR152" s="177"/>
      <c r="DS152" s="177"/>
      <c r="DT152" s="177"/>
      <c r="DU152" s="177"/>
      <c r="DV152" s="177"/>
      <c r="DW152" s="177"/>
      <c r="DX152" s="177"/>
      <c r="DY152" s="177"/>
      <c r="DZ152" s="177"/>
      <c r="EA152" s="177"/>
      <c r="EB152" s="177"/>
      <c r="EC152" s="177"/>
      <c r="ED152" s="177"/>
      <c r="EE152" s="177"/>
      <c r="EF152" s="177"/>
      <c r="EG152" s="177"/>
      <c r="EH152" s="177"/>
      <c r="EI152" s="177"/>
      <c r="EJ152" s="177"/>
      <c r="EK152" s="177"/>
      <c r="EL152" s="177"/>
      <c r="EM152" s="177"/>
      <c r="EN152" s="177"/>
      <c r="EO152" s="177"/>
      <c r="EP152" s="177"/>
      <c r="EQ152" s="177"/>
      <c r="ER152" s="177"/>
      <c r="ES152" s="177"/>
      <c r="ET152" s="177"/>
      <c r="EU152" s="177"/>
      <c r="EV152" s="177"/>
      <c r="EW152" s="177"/>
      <c r="EX152" s="177"/>
      <c r="EY152" s="177"/>
      <c r="EZ152" s="177"/>
      <c r="FA152" s="177"/>
      <c r="FB152" s="177"/>
      <c r="FC152" s="177"/>
      <c r="FD152" s="177"/>
      <c r="FE152" s="177"/>
      <c r="FF152" s="177"/>
      <c r="FG152" s="177"/>
      <c r="FH152" s="177"/>
      <c r="FI152" s="177"/>
      <c r="FJ152" s="177"/>
      <c r="FK152" s="177"/>
      <c r="FL152" s="177"/>
      <c r="FM152" s="177"/>
      <c r="FN152" s="177"/>
      <c r="FO152" s="177"/>
      <c r="FP152" s="177"/>
      <c r="FQ152" s="177"/>
      <c r="FR152" s="177"/>
      <c r="FS152" s="177"/>
      <c r="FT152" s="177"/>
      <c r="FU152" s="177"/>
      <c r="FV152" s="177"/>
      <c r="FW152" s="177"/>
      <c r="FX152" s="177"/>
      <c r="FY152" s="177"/>
      <c r="FZ152" s="177"/>
      <c r="GA152" s="177"/>
      <c r="GB152" s="177"/>
      <c r="GC152" s="177"/>
      <c r="GD152" s="177"/>
      <c r="GE152" s="177"/>
      <c r="GF152" s="177"/>
      <c r="GG152" s="177"/>
      <c r="GH152" s="177"/>
      <c r="GI152" s="177"/>
      <c r="GJ152" s="177"/>
      <c r="GK152" s="177"/>
      <c r="GL152" s="177"/>
      <c r="GM152" s="177"/>
      <c r="GN152" s="177"/>
      <c r="GO152" s="177"/>
      <c r="GP152" s="177"/>
      <c r="GQ152" s="177"/>
      <c r="GR152" s="177"/>
      <c r="GS152" s="177"/>
      <c r="GT152" s="177"/>
      <c r="GU152" s="177"/>
      <c r="GV152" s="177"/>
      <c r="GW152" s="177"/>
      <c r="GX152" s="177"/>
      <c r="GY152" s="177"/>
      <c r="GZ152" s="177"/>
      <c r="HA152" s="177"/>
      <c r="HB152" s="177"/>
      <c r="HC152" s="177"/>
      <c r="HD152" s="177"/>
      <c r="HE152" s="177"/>
      <c r="HF152" s="177"/>
      <c r="HG152" s="177"/>
      <c r="HH152" s="177"/>
      <c r="HI152" s="177"/>
      <c r="HJ152" s="177"/>
      <c r="HK152" s="177"/>
      <c r="HL152" s="177"/>
      <c r="HM152" s="177"/>
      <c r="HN152" s="177"/>
      <c r="HO152" s="177"/>
      <c r="HP152" s="177"/>
      <c r="HQ152" s="177"/>
      <c r="HR152" s="177"/>
      <c r="HS152" s="177"/>
      <c r="HT152" s="177"/>
      <c r="HU152" s="177"/>
      <c r="HV152" s="177"/>
      <c r="HW152" s="177"/>
      <c r="HX152" s="177"/>
      <c r="HY152" s="177"/>
      <c r="HZ152" s="177"/>
      <c r="IA152" s="177"/>
      <c r="IB152" s="177"/>
      <c r="IC152" s="177"/>
      <c r="ID152" s="177"/>
      <c r="IE152" s="177"/>
      <c r="IF152" s="177"/>
      <c r="IG152" s="177"/>
      <c r="IH152" s="177"/>
      <c r="II152" s="177"/>
      <c r="IJ152" s="177"/>
      <c r="IK152" s="177"/>
      <c r="IL152" s="177"/>
      <c r="IM152" s="177"/>
      <c r="IN152" s="177"/>
      <c r="IO152" s="177"/>
      <c r="IP152" s="177"/>
      <c r="IQ152" s="177"/>
      <c r="IR152" s="177"/>
      <c r="IS152" s="177"/>
      <c r="IT152" s="177"/>
      <c r="IU152" s="177"/>
      <c r="IV152" s="177"/>
      <c r="IW152" s="177"/>
    </row>
    <row r="153" spans="1:257" ht="17.75" x14ac:dyDescent="0.25">
      <c r="A153" s="702" t="s">
        <v>25</v>
      </c>
      <c r="B153" s="703"/>
      <c r="C153" s="703"/>
      <c r="D153" s="703"/>
      <c r="E153" s="703"/>
      <c r="F153" s="703"/>
      <c r="G153" s="182" t="s">
        <v>51</v>
      </c>
      <c r="H153" s="224"/>
      <c r="I153" s="183">
        <f>SUM(I155:I184)</f>
        <v>0</v>
      </c>
      <c r="J153" s="177"/>
      <c r="K153" s="228"/>
      <c r="L153" s="228"/>
      <c r="M153" s="234"/>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c r="CM153" s="177"/>
      <c r="CN153" s="177"/>
      <c r="CO153" s="177"/>
      <c r="CP153" s="177"/>
      <c r="CQ153" s="177"/>
      <c r="CR153" s="177"/>
      <c r="CS153" s="177"/>
      <c r="CT153" s="177"/>
      <c r="CU153" s="177"/>
      <c r="CV153" s="177"/>
      <c r="CW153" s="177"/>
      <c r="CX153" s="177"/>
      <c r="CY153" s="177"/>
      <c r="CZ153" s="177"/>
      <c r="DA153" s="177"/>
      <c r="DB153" s="177"/>
      <c r="DC153" s="177"/>
      <c r="DD153" s="177"/>
      <c r="DE153" s="177"/>
      <c r="DF153" s="177"/>
      <c r="DG153" s="177"/>
      <c r="DH153" s="177"/>
      <c r="DI153" s="177"/>
      <c r="DJ153" s="177"/>
      <c r="DK153" s="177"/>
      <c r="DL153" s="177"/>
      <c r="DM153" s="177"/>
      <c r="DN153" s="177"/>
      <c r="DO153" s="177"/>
      <c r="DP153" s="177"/>
      <c r="DQ153" s="177"/>
      <c r="DR153" s="177"/>
      <c r="DS153" s="177"/>
      <c r="DT153" s="177"/>
      <c r="DU153" s="177"/>
      <c r="DV153" s="177"/>
      <c r="DW153" s="177"/>
      <c r="DX153" s="177"/>
      <c r="DY153" s="177"/>
      <c r="DZ153" s="177"/>
      <c r="EA153" s="177"/>
      <c r="EB153" s="177"/>
      <c r="EC153" s="177"/>
      <c r="ED153" s="177"/>
      <c r="EE153" s="177"/>
      <c r="EF153" s="177"/>
      <c r="EG153" s="177"/>
      <c r="EH153" s="177"/>
      <c r="EI153" s="177"/>
      <c r="EJ153" s="177"/>
      <c r="EK153" s="177"/>
      <c r="EL153" s="177"/>
      <c r="EM153" s="177"/>
      <c r="EN153" s="177"/>
      <c r="EO153" s="177"/>
      <c r="EP153" s="177"/>
      <c r="EQ153" s="177"/>
      <c r="ER153" s="177"/>
      <c r="ES153" s="177"/>
      <c r="ET153" s="177"/>
      <c r="EU153" s="177"/>
      <c r="EV153" s="177"/>
      <c r="EW153" s="177"/>
      <c r="EX153" s="177"/>
      <c r="EY153" s="177"/>
      <c r="EZ153" s="177"/>
      <c r="FA153" s="177"/>
      <c r="FB153" s="177"/>
      <c r="FC153" s="177"/>
      <c r="FD153" s="177"/>
      <c r="FE153" s="177"/>
      <c r="FF153" s="177"/>
      <c r="FG153" s="177"/>
      <c r="FH153" s="177"/>
      <c r="FI153" s="177"/>
      <c r="FJ153" s="177"/>
      <c r="FK153" s="177"/>
      <c r="FL153" s="177"/>
      <c r="FM153" s="177"/>
      <c r="FN153" s="177"/>
      <c r="FO153" s="177"/>
      <c r="FP153" s="177"/>
      <c r="FQ153" s="177"/>
      <c r="FR153" s="177"/>
      <c r="FS153" s="177"/>
      <c r="FT153" s="177"/>
      <c r="FU153" s="177"/>
      <c r="FV153" s="177"/>
      <c r="FW153" s="177"/>
      <c r="FX153" s="177"/>
      <c r="FY153" s="177"/>
      <c r="FZ153" s="177"/>
      <c r="GA153" s="177"/>
      <c r="GB153" s="177"/>
      <c r="GC153" s="177"/>
      <c r="GD153" s="177"/>
      <c r="GE153" s="177"/>
      <c r="GF153" s="177"/>
      <c r="GG153" s="177"/>
      <c r="GH153" s="177"/>
      <c r="GI153" s="177"/>
      <c r="GJ153" s="177"/>
      <c r="GK153" s="177"/>
      <c r="GL153" s="177"/>
      <c r="GM153" s="177"/>
      <c r="GN153" s="177"/>
      <c r="GO153" s="177"/>
      <c r="GP153" s="177"/>
      <c r="GQ153" s="177"/>
      <c r="GR153" s="177"/>
      <c r="GS153" s="177"/>
      <c r="GT153" s="177"/>
      <c r="GU153" s="177"/>
      <c r="GV153" s="177"/>
      <c r="GW153" s="177"/>
      <c r="GX153" s="177"/>
      <c r="GY153" s="177"/>
      <c r="GZ153" s="177"/>
      <c r="HA153" s="177"/>
      <c r="HB153" s="177"/>
      <c r="HC153" s="177"/>
      <c r="HD153" s="177"/>
      <c r="HE153" s="177"/>
      <c r="HF153" s="177"/>
      <c r="HG153" s="177"/>
      <c r="HH153" s="177"/>
      <c r="HI153" s="177"/>
      <c r="HJ153" s="177"/>
      <c r="HK153" s="177"/>
      <c r="HL153" s="177"/>
      <c r="HM153" s="177"/>
      <c r="HN153" s="177"/>
      <c r="HO153" s="177"/>
      <c r="HP153" s="177"/>
      <c r="HQ153" s="177"/>
      <c r="HR153" s="177"/>
      <c r="HS153" s="177"/>
      <c r="HT153" s="177"/>
      <c r="HU153" s="177"/>
      <c r="HV153" s="177"/>
      <c r="HW153" s="177"/>
      <c r="HX153" s="177"/>
      <c r="HY153" s="177"/>
      <c r="HZ153" s="177"/>
      <c r="IA153" s="177"/>
      <c r="IB153" s="177"/>
      <c r="IC153" s="177"/>
      <c r="ID153" s="177"/>
      <c r="IE153" s="177"/>
      <c r="IF153" s="177"/>
      <c r="IG153" s="177"/>
      <c r="IH153" s="177"/>
      <c r="II153" s="177"/>
      <c r="IJ153" s="177"/>
      <c r="IK153" s="177"/>
      <c r="IL153" s="177"/>
      <c r="IM153" s="177"/>
      <c r="IN153" s="177"/>
      <c r="IO153" s="177"/>
      <c r="IP153" s="177"/>
      <c r="IQ153" s="177"/>
      <c r="IR153" s="177"/>
      <c r="IS153" s="177"/>
      <c r="IT153" s="177"/>
      <c r="IU153" s="177"/>
      <c r="IV153" s="177"/>
      <c r="IW153" s="177"/>
    </row>
    <row r="154" spans="1:257" ht="46.35" customHeight="1" x14ac:dyDescent="0.25">
      <c r="A154" s="624" t="s">
        <v>242</v>
      </c>
      <c r="B154" s="625"/>
      <c r="C154" s="625"/>
      <c r="D154" s="625"/>
      <c r="E154" s="625"/>
      <c r="F154" s="625"/>
      <c r="G154" s="625"/>
      <c r="H154" s="625"/>
      <c r="I154" s="707"/>
      <c r="K154" s="228"/>
      <c r="L154" s="228"/>
      <c r="M154" s="210"/>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c r="CM154" s="177"/>
      <c r="CN154" s="177"/>
      <c r="CO154" s="177"/>
      <c r="CP154" s="177"/>
      <c r="CQ154" s="177"/>
      <c r="CR154" s="177"/>
      <c r="CS154" s="177"/>
      <c r="CT154" s="177"/>
      <c r="CU154" s="177"/>
      <c r="CV154" s="177"/>
      <c r="CW154" s="177"/>
      <c r="CX154" s="177"/>
      <c r="CY154" s="177"/>
      <c r="CZ154" s="177"/>
      <c r="DA154" s="177"/>
      <c r="DB154" s="177"/>
      <c r="DC154" s="177"/>
      <c r="DD154" s="177"/>
      <c r="DE154" s="177"/>
      <c r="DF154" s="177"/>
      <c r="DG154" s="177"/>
      <c r="DH154" s="177"/>
      <c r="DI154" s="177"/>
      <c r="DJ154" s="177"/>
      <c r="DK154" s="177"/>
      <c r="DL154" s="177"/>
      <c r="DM154" s="177"/>
      <c r="DN154" s="177"/>
      <c r="DO154" s="177"/>
      <c r="DP154" s="177"/>
      <c r="DQ154" s="177"/>
      <c r="DR154" s="177"/>
      <c r="DS154" s="177"/>
      <c r="DT154" s="177"/>
      <c r="DU154" s="177"/>
      <c r="DV154" s="177"/>
      <c r="DW154" s="177"/>
      <c r="DX154" s="177"/>
      <c r="DY154" s="177"/>
      <c r="DZ154" s="177"/>
      <c r="EA154" s="177"/>
      <c r="EB154" s="177"/>
      <c r="EC154" s="177"/>
      <c r="ED154" s="177"/>
      <c r="EE154" s="177"/>
      <c r="EF154" s="177"/>
      <c r="EG154" s="177"/>
      <c r="EH154" s="177"/>
      <c r="EI154" s="177"/>
      <c r="EJ154" s="177"/>
      <c r="EK154" s="177"/>
      <c r="EL154" s="177"/>
      <c r="EM154" s="177"/>
      <c r="EN154" s="177"/>
      <c r="EO154" s="177"/>
      <c r="EP154" s="177"/>
      <c r="EQ154" s="177"/>
      <c r="ER154" s="177"/>
      <c r="ES154" s="177"/>
      <c r="ET154" s="177"/>
      <c r="EU154" s="177"/>
      <c r="EV154" s="177"/>
      <c r="EW154" s="177"/>
      <c r="EX154" s="177"/>
      <c r="EY154" s="177"/>
      <c r="EZ154" s="177"/>
      <c r="FA154" s="177"/>
      <c r="FB154" s="177"/>
      <c r="FC154" s="177"/>
      <c r="FD154" s="177"/>
      <c r="FE154" s="177"/>
      <c r="FF154" s="177"/>
      <c r="FG154" s="177"/>
      <c r="FH154" s="177"/>
      <c r="FI154" s="177"/>
      <c r="FJ154" s="177"/>
      <c r="FK154" s="177"/>
      <c r="FL154" s="177"/>
      <c r="FM154" s="177"/>
      <c r="FN154" s="177"/>
      <c r="FO154" s="177"/>
      <c r="FP154" s="177"/>
      <c r="FQ154" s="177"/>
      <c r="FR154" s="177"/>
      <c r="FS154" s="177"/>
      <c r="FT154" s="177"/>
      <c r="FU154" s="177"/>
      <c r="FV154" s="177"/>
      <c r="FW154" s="177"/>
      <c r="FX154" s="177"/>
      <c r="FY154" s="177"/>
      <c r="FZ154" s="177"/>
      <c r="GA154" s="177"/>
      <c r="GB154" s="177"/>
      <c r="GC154" s="177"/>
      <c r="GD154" s="177"/>
      <c r="GE154" s="177"/>
      <c r="GF154" s="177"/>
      <c r="GG154" s="177"/>
      <c r="GH154" s="177"/>
      <c r="GI154" s="177"/>
      <c r="GJ154" s="177"/>
      <c r="GK154" s="177"/>
      <c r="GL154" s="177"/>
      <c r="GM154" s="177"/>
      <c r="GN154" s="177"/>
      <c r="GO154" s="177"/>
      <c r="GP154" s="177"/>
      <c r="GQ154" s="177"/>
      <c r="GR154" s="177"/>
      <c r="GS154" s="177"/>
      <c r="GT154" s="177"/>
      <c r="GU154" s="177"/>
      <c r="GV154" s="177"/>
      <c r="GW154" s="177"/>
      <c r="GX154" s="177"/>
      <c r="GY154" s="177"/>
      <c r="GZ154" s="177"/>
      <c r="HA154" s="177"/>
      <c r="HB154" s="177"/>
      <c r="HC154" s="177"/>
      <c r="HD154" s="177"/>
      <c r="HE154" s="177"/>
      <c r="HF154" s="177"/>
      <c r="HG154" s="177"/>
      <c r="HH154" s="177"/>
      <c r="HI154" s="177"/>
      <c r="HJ154" s="177"/>
      <c r="HK154" s="177"/>
      <c r="HL154" s="177"/>
      <c r="HM154" s="177"/>
      <c r="HN154" s="177"/>
      <c r="HO154" s="177"/>
      <c r="HP154" s="177"/>
      <c r="HQ154" s="177"/>
      <c r="HR154" s="177"/>
      <c r="HS154" s="177"/>
      <c r="HT154" s="177"/>
      <c r="HU154" s="177"/>
      <c r="HV154" s="177"/>
      <c r="HW154" s="177"/>
      <c r="HX154" s="177"/>
      <c r="HY154" s="177"/>
      <c r="HZ154" s="177"/>
      <c r="IA154" s="177"/>
      <c r="IB154" s="177"/>
      <c r="IC154" s="177"/>
      <c r="ID154" s="177"/>
      <c r="IE154" s="177"/>
      <c r="IF154" s="177"/>
      <c r="IG154" s="177"/>
      <c r="IH154" s="177"/>
      <c r="II154" s="177"/>
      <c r="IJ154" s="177"/>
      <c r="IK154" s="177"/>
      <c r="IL154" s="177"/>
      <c r="IM154" s="177"/>
      <c r="IN154" s="177"/>
      <c r="IO154" s="177"/>
      <c r="IP154" s="177"/>
      <c r="IQ154" s="177"/>
      <c r="IR154" s="177"/>
      <c r="IS154" s="177"/>
      <c r="IT154" s="177"/>
      <c r="IU154" s="177"/>
      <c r="IV154" s="177"/>
      <c r="IW154" s="177"/>
    </row>
    <row r="155" spans="1:257" x14ac:dyDescent="0.25">
      <c r="A155" s="616"/>
      <c r="B155" s="618"/>
      <c r="C155" s="617"/>
      <c r="D155" s="617"/>
      <c r="E155" s="617"/>
      <c r="F155" s="617"/>
      <c r="G155" s="617"/>
      <c r="H155" s="10"/>
      <c r="I155" s="173">
        <v>0</v>
      </c>
      <c r="J155" s="177"/>
      <c r="K155" s="228"/>
      <c r="L155" s="228"/>
      <c r="M155" s="210"/>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c r="CM155" s="177"/>
      <c r="CN155" s="177"/>
      <c r="CO155" s="177"/>
      <c r="CP155" s="177"/>
      <c r="CQ155" s="177"/>
      <c r="CR155" s="177"/>
      <c r="CS155" s="177"/>
      <c r="CT155" s="177"/>
      <c r="CU155" s="177"/>
      <c r="CV155" s="177"/>
      <c r="CW155" s="177"/>
      <c r="CX155" s="177"/>
      <c r="CY155" s="177"/>
      <c r="CZ155" s="177"/>
      <c r="DA155" s="177"/>
      <c r="DB155" s="177"/>
      <c r="DC155" s="177"/>
      <c r="DD155" s="177"/>
      <c r="DE155" s="177"/>
      <c r="DF155" s="177"/>
      <c r="DG155" s="177"/>
      <c r="DH155" s="177"/>
      <c r="DI155" s="177"/>
      <c r="DJ155" s="177"/>
      <c r="DK155" s="177"/>
      <c r="DL155" s="177"/>
      <c r="DM155" s="177"/>
      <c r="DN155" s="177"/>
      <c r="DO155" s="177"/>
      <c r="DP155" s="177"/>
      <c r="DQ155" s="177"/>
      <c r="DR155" s="177"/>
      <c r="DS155" s="177"/>
      <c r="DT155" s="177"/>
      <c r="DU155" s="177"/>
      <c r="DV155" s="177"/>
      <c r="DW155" s="177"/>
      <c r="DX155" s="177"/>
      <c r="DY155" s="177"/>
      <c r="DZ155" s="177"/>
      <c r="EA155" s="177"/>
      <c r="EB155" s="177"/>
      <c r="EC155" s="177"/>
      <c r="ED155" s="177"/>
      <c r="EE155" s="177"/>
      <c r="EF155" s="177"/>
      <c r="EG155" s="177"/>
      <c r="EH155" s="177"/>
      <c r="EI155" s="177"/>
      <c r="EJ155" s="177"/>
      <c r="EK155" s="177"/>
      <c r="EL155" s="177"/>
      <c r="EM155" s="177"/>
      <c r="EN155" s="177"/>
      <c r="EO155" s="177"/>
      <c r="EP155" s="177"/>
      <c r="EQ155" s="177"/>
      <c r="ER155" s="177"/>
      <c r="ES155" s="177"/>
      <c r="ET155" s="177"/>
      <c r="EU155" s="177"/>
      <c r="EV155" s="177"/>
      <c r="EW155" s="177"/>
      <c r="EX155" s="177"/>
      <c r="EY155" s="177"/>
      <c r="EZ155" s="177"/>
      <c r="FA155" s="177"/>
      <c r="FB155" s="177"/>
      <c r="FC155" s="177"/>
      <c r="FD155" s="177"/>
      <c r="FE155" s="177"/>
      <c r="FF155" s="177"/>
      <c r="FG155" s="177"/>
      <c r="FH155" s="177"/>
      <c r="FI155" s="177"/>
      <c r="FJ155" s="177"/>
      <c r="FK155" s="177"/>
      <c r="FL155" s="177"/>
      <c r="FM155" s="177"/>
      <c r="FN155" s="177"/>
      <c r="FO155" s="177"/>
      <c r="FP155" s="177"/>
      <c r="FQ155" s="177"/>
      <c r="FR155" s="177"/>
      <c r="FS155" s="177"/>
      <c r="FT155" s="177"/>
      <c r="FU155" s="177"/>
      <c r="FV155" s="177"/>
      <c r="FW155" s="177"/>
      <c r="FX155" s="177"/>
      <c r="FY155" s="177"/>
      <c r="FZ155" s="177"/>
      <c r="GA155" s="177"/>
      <c r="GB155" s="177"/>
      <c r="GC155" s="177"/>
      <c r="GD155" s="177"/>
      <c r="GE155" s="177"/>
      <c r="GF155" s="177"/>
      <c r="GG155" s="177"/>
      <c r="GH155" s="177"/>
      <c r="GI155" s="177"/>
      <c r="GJ155" s="177"/>
      <c r="GK155" s="177"/>
      <c r="GL155" s="177"/>
      <c r="GM155" s="177"/>
      <c r="GN155" s="177"/>
      <c r="GO155" s="177"/>
      <c r="GP155" s="177"/>
      <c r="GQ155" s="177"/>
      <c r="GR155" s="177"/>
      <c r="GS155" s="177"/>
      <c r="GT155" s="177"/>
      <c r="GU155" s="177"/>
      <c r="GV155" s="177"/>
      <c r="GW155" s="177"/>
      <c r="GX155" s="177"/>
      <c r="GY155" s="177"/>
      <c r="GZ155" s="177"/>
      <c r="HA155" s="177"/>
      <c r="HB155" s="177"/>
      <c r="HC155" s="177"/>
      <c r="HD155" s="177"/>
      <c r="HE155" s="177"/>
      <c r="HF155" s="177"/>
      <c r="HG155" s="177"/>
      <c r="HH155" s="177"/>
      <c r="HI155" s="177"/>
      <c r="HJ155" s="177"/>
      <c r="HK155" s="177"/>
      <c r="HL155" s="177"/>
      <c r="HM155" s="177"/>
      <c r="HN155" s="177"/>
      <c r="HO155" s="177"/>
      <c r="HP155" s="177"/>
      <c r="HQ155" s="177"/>
      <c r="HR155" s="177"/>
      <c r="HS155" s="177"/>
      <c r="HT155" s="177"/>
      <c r="HU155" s="177"/>
      <c r="HV155" s="177"/>
      <c r="HW155" s="177"/>
      <c r="HX155" s="177"/>
      <c r="HY155" s="177"/>
      <c r="HZ155" s="177"/>
      <c r="IA155" s="177"/>
      <c r="IB155" s="177"/>
      <c r="IC155" s="177"/>
      <c r="ID155" s="177"/>
      <c r="IE155" s="177"/>
      <c r="IF155" s="177"/>
      <c r="IG155" s="177"/>
      <c r="IH155" s="177"/>
      <c r="II155" s="177"/>
      <c r="IJ155" s="177"/>
      <c r="IK155" s="177"/>
      <c r="IL155" s="177"/>
      <c r="IM155" s="177"/>
      <c r="IN155" s="177"/>
      <c r="IO155" s="177"/>
      <c r="IP155" s="177"/>
      <c r="IQ155" s="177"/>
      <c r="IR155" s="177"/>
      <c r="IS155" s="177"/>
      <c r="IT155" s="177"/>
      <c r="IU155" s="177"/>
      <c r="IV155" s="177"/>
      <c r="IW155" s="177"/>
    </row>
    <row r="156" spans="1:257" x14ac:dyDescent="0.25">
      <c r="A156" s="616"/>
      <c r="B156" s="618"/>
      <c r="C156" s="617"/>
      <c r="D156" s="617"/>
      <c r="E156" s="617"/>
      <c r="F156" s="617"/>
      <c r="G156" s="617"/>
      <c r="H156" s="10"/>
      <c r="I156" s="173">
        <v>0</v>
      </c>
      <c r="J156" s="177"/>
      <c r="K156" s="228"/>
      <c r="L156" s="210"/>
      <c r="M156" s="210"/>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c r="CM156" s="177"/>
      <c r="CN156" s="177"/>
      <c r="CO156" s="177"/>
      <c r="CP156" s="177"/>
      <c r="CQ156" s="177"/>
      <c r="CR156" s="177"/>
      <c r="CS156" s="177"/>
      <c r="CT156" s="177"/>
      <c r="CU156" s="177"/>
      <c r="CV156" s="177"/>
      <c r="CW156" s="177"/>
      <c r="CX156" s="177"/>
      <c r="CY156" s="177"/>
      <c r="CZ156" s="177"/>
      <c r="DA156" s="177"/>
      <c r="DB156" s="177"/>
      <c r="DC156" s="177"/>
      <c r="DD156" s="177"/>
      <c r="DE156" s="177"/>
      <c r="DF156" s="177"/>
      <c r="DG156" s="177"/>
      <c r="DH156" s="177"/>
      <c r="DI156" s="177"/>
      <c r="DJ156" s="177"/>
      <c r="DK156" s="177"/>
      <c r="DL156" s="177"/>
      <c r="DM156" s="177"/>
      <c r="DN156" s="177"/>
      <c r="DO156" s="177"/>
      <c r="DP156" s="177"/>
      <c r="DQ156" s="177"/>
      <c r="DR156" s="177"/>
      <c r="DS156" s="177"/>
      <c r="DT156" s="177"/>
      <c r="DU156" s="177"/>
      <c r="DV156" s="177"/>
      <c r="DW156" s="177"/>
      <c r="DX156" s="177"/>
      <c r="DY156" s="177"/>
      <c r="DZ156" s="177"/>
      <c r="EA156" s="177"/>
      <c r="EB156" s="177"/>
      <c r="EC156" s="177"/>
      <c r="ED156" s="177"/>
      <c r="EE156" s="177"/>
      <c r="EF156" s="177"/>
      <c r="EG156" s="177"/>
      <c r="EH156" s="177"/>
      <c r="EI156" s="177"/>
      <c r="EJ156" s="177"/>
      <c r="EK156" s="177"/>
      <c r="EL156" s="177"/>
      <c r="EM156" s="177"/>
      <c r="EN156" s="177"/>
      <c r="EO156" s="177"/>
      <c r="EP156" s="177"/>
      <c r="EQ156" s="177"/>
      <c r="ER156" s="177"/>
      <c r="ES156" s="177"/>
      <c r="ET156" s="177"/>
      <c r="EU156" s="177"/>
      <c r="EV156" s="177"/>
      <c r="EW156" s="177"/>
      <c r="EX156" s="177"/>
      <c r="EY156" s="177"/>
      <c r="EZ156" s="177"/>
      <c r="FA156" s="177"/>
      <c r="FB156" s="177"/>
      <c r="FC156" s="177"/>
      <c r="FD156" s="177"/>
      <c r="FE156" s="177"/>
      <c r="FF156" s="177"/>
      <c r="FG156" s="177"/>
      <c r="FH156" s="177"/>
      <c r="FI156" s="177"/>
      <c r="FJ156" s="177"/>
      <c r="FK156" s="177"/>
      <c r="FL156" s="177"/>
      <c r="FM156" s="177"/>
      <c r="FN156" s="177"/>
      <c r="FO156" s="177"/>
      <c r="FP156" s="177"/>
      <c r="FQ156" s="177"/>
      <c r="FR156" s="177"/>
      <c r="FS156" s="177"/>
      <c r="FT156" s="177"/>
      <c r="FU156" s="177"/>
      <c r="FV156" s="177"/>
      <c r="FW156" s="177"/>
      <c r="FX156" s="177"/>
      <c r="FY156" s="177"/>
      <c r="FZ156" s="177"/>
      <c r="GA156" s="177"/>
      <c r="GB156" s="177"/>
      <c r="GC156" s="177"/>
      <c r="GD156" s="177"/>
      <c r="GE156" s="177"/>
      <c r="GF156" s="177"/>
      <c r="GG156" s="177"/>
      <c r="GH156" s="177"/>
      <c r="GI156" s="177"/>
      <c r="GJ156" s="177"/>
      <c r="GK156" s="177"/>
      <c r="GL156" s="177"/>
      <c r="GM156" s="177"/>
      <c r="GN156" s="177"/>
      <c r="GO156" s="177"/>
      <c r="GP156" s="177"/>
      <c r="GQ156" s="177"/>
      <c r="GR156" s="177"/>
      <c r="GS156" s="177"/>
      <c r="GT156" s="177"/>
      <c r="GU156" s="177"/>
      <c r="GV156" s="177"/>
      <c r="GW156" s="177"/>
      <c r="GX156" s="177"/>
      <c r="GY156" s="177"/>
      <c r="GZ156" s="177"/>
      <c r="HA156" s="177"/>
      <c r="HB156" s="177"/>
      <c r="HC156" s="177"/>
      <c r="HD156" s="177"/>
      <c r="HE156" s="177"/>
      <c r="HF156" s="177"/>
      <c r="HG156" s="177"/>
      <c r="HH156" s="177"/>
      <c r="HI156" s="177"/>
      <c r="HJ156" s="177"/>
      <c r="HK156" s="177"/>
      <c r="HL156" s="177"/>
      <c r="HM156" s="177"/>
      <c r="HN156" s="177"/>
      <c r="HO156" s="177"/>
      <c r="HP156" s="177"/>
      <c r="HQ156" s="177"/>
      <c r="HR156" s="177"/>
      <c r="HS156" s="177"/>
      <c r="HT156" s="177"/>
      <c r="HU156" s="177"/>
      <c r="HV156" s="177"/>
      <c r="HW156" s="177"/>
      <c r="HX156" s="177"/>
      <c r="HY156" s="177"/>
      <c r="HZ156" s="177"/>
      <c r="IA156" s="177"/>
      <c r="IB156" s="177"/>
      <c r="IC156" s="177"/>
      <c r="ID156" s="177"/>
      <c r="IE156" s="177"/>
      <c r="IF156" s="177"/>
      <c r="IG156" s="177"/>
      <c r="IH156" s="177"/>
      <c r="II156" s="177"/>
      <c r="IJ156" s="177"/>
      <c r="IK156" s="177"/>
      <c r="IL156" s="177"/>
      <c r="IM156" s="177"/>
      <c r="IN156" s="177"/>
      <c r="IO156" s="177"/>
      <c r="IP156" s="177"/>
      <c r="IQ156" s="177"/>
      <c r="IR156" s="177"/>
      <c r="IS156" s="177"/>
      <c r="IT156" s="177"/>
      <c r="IU156" s="177"/>
      <c r="IV156" s="177"/>
      <c r="IW156" s="177"/>
    </row>
    <row r="157" spans="1:257" x14ac:dyDescent="0.25">
      <c r="A157" s="616"/>
      <c r="B157" s="618"/>
      <c r="C157" s="617"/>
      <c r="D157" s="617"/>
      <c r="E157" s="617"/>
      <c r="F157" s="617"/>
      <c r="G157" s="617"/>
      <c r="H157" s="10"/>
      <c r="I157" s="173">
        <v>0</v>
      </c>
      <c r="J157" s="177"/>
      <c r="K157" s="228"/>
      <c r="L157" s="210"/>
      <c r="M157" s="210"/>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c r="DY157" s="177"/>
      <c r="DZ157" s="177"/>
      <c r="EA157" s="177"/>
      <c r="EB157" s="177"/>
      <c r="EC157" s="177"/>
      <c r="ED157" s="177"/>
      <c r="EE157" s="177"/>
      <c r="EF157" s="177"/>
      <c r="EG157" s="177"/>
      <c r="EH157" s="177"/>
      <c r="EI157" s="177"/>
      <c r="EJ157" s="177"/>
      <c r="EK157" s="177"/>
      <c r="EL157" s="177"/>
      <c r="EM157" s="177"/>
      <c r="EN157" s="177"/>
      <c r="EO157" s="177"/>
      <c r="EP157" s="177"/>
      <c r="EQ157" s="177"/>
      <c r="ER157" s="177"/>
      <c r="ES157" s="177"/>
      <c r="ET157" s="177"/>
      <c r="EU157" s="177"/>
      <c r="EV157" s="177"/>
      <c r="EW157" s="177"/>
      <c r="EX157" s="177"/>
      <c r="EY157" s="177"/>
      <c r="EZ157" s="177"/>
      <c r="FA157" s="177"/>
      <c r="FB157" s="177"/>
      <c r="FC157" s="177"/>
      <c r="FD157" s="177"/>
      <c r="FE157" s="177"/>
      <c r="FF157" s="177"/>
      <c r="FG157" s="177"/>
      <c r="FH157" s="177"/>
      <c r="FI157" s="177"/>
      <c r="FJ157" s="177"/>
      <c r="FK157" s="177"/>
      <c r="FL157" s="177"/>
      <c r="FM157" s="177"/>
      <c r="FN157" s="177"/>
      <c r="FO157" s="177"/>
      <c r="FP157" s="177"/>
      <c r="FQ157" s="177"/>
      <c r="FR157" s="177"/>
      <c r="FS157" s="177"/>
      <c r="FT157" s="177"/>
      <c r="FU157" s="177"/>
      <c r="FV157" s="177"/>
      <c r="FW157" s="177"/>
      <c r="FX157" s="177"/>
      <c r="FY157" s="177"/>
      <c r="FZ157" s="177"/>
      <c r="GA157" s="177"/>
      <c r="GB157" s="177"/>
      <c r="GC157" s="177"/>
      <c r="GD157" s="177"/>
      <c r="GE157" s="177"/>
      <c r="GF157" s="177"/>
      <c r="GG157" s="177"/>
      <c r="GH157" s="177"/>
      <c r="GI157" s="177"/>
      <c r="GJ157" s="177"/>
      <c r="GK157" s="177"/>
      <c r="GL157" s="177"/>
      <c r="GM157" s="177"/>
      <c r="GN157" s="177"/>
      <c r="GO157" s="177"/>
      <c r="GP157" s="177"/>
      <c r="GQ157" s="177"/>
      <c r="GR157" s="177"/>
      <c r="GS157" s="177"/>
      <c r="GT157" s="177"/>
      <c r="GU157" s="177"/>
      <c r="GV157" s="177"/>
      <c r="GW157" s="177"/>
      <c r="GX157" s="177"/>
      <c r="GY157" s="177"/>
      <c r="GZ157" s="177"/>
      <c r="HA157" s="177"/>
      <c r="HB157" s="177"/>
      <c r="HC157" s="177"/>
      <c r="HD157" s="177"/>
      <c r="HE157" s="177"/>
      <c r="HF157" s="177"/>
      <c r="HG157" s="177"/>
      <c r="HH157" s="177"/>
      <c r="HI157" s="177"/>
      <c r="HJ157" s="177"/>
      <c r="HK157" s="177"/>
      <c r="HL157" s="177"/>
      <c r="HM157" s="177"/>
      <c r="HN157" s="177"/>
      <c r="HO157" s="177"/>
      <c r="HP157" s="177"/>
      <c r="HQ157" s="177"/>
      <c r="HR157" s="177"/>
      <c r="HS157" s="177"/>
      <c r="HT157" s="177"/>
      <c r="HU157" s="177"/>
      <c r="HV157" s="177"/>
      <c r="HW157" s="177"/>
      <c r="HX157" s="177"/>
      <c r="HY157" s="177"/>
      <c r="HZ157" s="177"/>
      <c r="IA157" s="177"/>
      <c r="IB157" s="177"/>
      <c r="IC157" s="177"/>
      <c r="ID157" s="177"/>
      <c r="IE157" s="177"/>
      <c r="IF157" s="177"/>
      <c r="IG157" s="177"/>
      <c r="IH157" s="177"/>
      <c r="II157" s="177"/>
      <c r="IJ157" s="177"/>
      <c r="IK157" s="177"/>
      <c r="IL157" s="177"/>
      <c r="IM157" s="177"/>
      <c r="IN157" s="177"/>
      <c r="IO157" s="177"/>
      <c r="IP157" s="177"/>
      <c r="IQ157" s="177"/>
      <c r="IR157" s="177"/>
      <c r="IS157" s="177"/>
      <c r="IT157" s="177"/>
      <c r="IU157" s="177"/>
      <c r="IV157" s="177"/>
      <c r="IW157" s="177"/>
    </row>
    <row r="158" spans="1:257" x14ac:dyDescent="0.25">
      <c r="A158" s="616"/>
      <c r="B158" s="618"/>
      <c r="C158" s="617"/>
      <c r="D158" s="617"/>
      <c r="E158" s="617"/>
      <c r="F158" s="617"/>
      <c r="G158" s="617"/>
      <c r="H158" s="10"/>
      <c r="I158" s="173">
        <v>0</v>
      </c>
      <c r="J158" s="177"/>
      <c r="K158" s="228"/>
      <c r="L158" s="210"/>
      <c r="M158" s="210"/>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177"/>
      <c r="DO158" s="177"/>
      <c r="DP158" s="177"/>
      <c r="DQ158" s="177"/>
      <c r="DR158" s="177"/>
      <c r="DS158" s="177"/>
      <c r="DT158" s="177"/>
      <c r="DU158" s="177"/>
      <c r="DV158" s="177"/>
      <c r="DW158" s="177"/>
      <c r="DX158" s="177"/>
      <c r="DY158" s="177"/>
      <c r="DZ158" s="177"/>
      <c r="EA158" s="177"/>
      <c r="EB158" s="177"/>
      <c r="EC158" s="177"/>
      <c r="ED158" s="177"/>
      <c r="EE158" s="177"/>
      <c r="EF158" s="177"/>
      <c r="EG158" s="177"/>
      <c r="EH158" s="177"/>
      <c r="EI158" s="177"/>
      <c r="EJ158" s="177"/>
      <c r="EK158" s="177"/>
      <c r="EL158" s="177"/>
      <c r="EM158" s="177"/>
      <c r="EN158" s="177"/>
      <c r="EO158" s="177"/>
      <c r="EP158" s="177"/>
      <c r="EQ158" s="177"/>
      <c r="ER158" s="177"/>
      <c r="ES158" s="177"/>
      <c r="ET158" s="177"/>
      <c r="EU158" s="177"/>
      <c r="EV158" s="177"/>
      <c r="EW158" s="177"/>
      <c r="EX158" s="177"/>
      <c r="EY158" s="177"/>
      <c r="EZ158" s="177"/>
      <c r="FA158" s="177"/>
      <c r="FB158" s="177"/>
      <c r="FC158" s="177"/>
      <c r="FD158" s="177"/>
      <c r="FE158" s="177"/>
      <c r="FF158" s="177"/>
      <c r="FG158" s="177"/>
      <c r="FH158" s="177"/>
      <c r="FI158" s="177"/>
      <c r="FJ158" s="177"/>
      <c r="FK158" s="177"/>
      <c r="FL158" s="177"/>
      <c r="FM158" s="177"/>
      <c r="FN158" s="177"/>
      <c r="FO158" s="177"/>
      <c r="FP158" s="177"/>
      <c r="FQ158" s="177"/>
      <c r="FR158" s="177"/>
      <c r="FS158" s="177"/>
      <c r="FT158" s="177"/>
      <c r="FU158" s="177"/>
      <c r="FV158" s="177"/>
      <c r="FW158" s="177"/>
      <c r="FX158" s="177"/>
      <c r="FY158" s="177"/>
      <c r="FZ158" s="177"/>
      <c r="GA158" s="177"/>
      <c r="GB158" s="177"/>
      <c r="GC158" s="177"/>
      <c r="GD158" s="177"/>
      <c r="GE158" s="177"/>
      <c r="GF158" s="177"/>
      <c r="GG158" s="177"/>
      <c r="GH158" s="177"/>
      <c r="GI158" s="177"/>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77"/>
      <c r="HT158" s="177"/>
      <c r="HU158" s="177"/>
      <c r="HV158" s="177"/>
      <c r="HW158" s="177"/>
      <c r="HX158" s="177"/>
      <c r="HY158" s="177"/>
      <c r="HZ158" s="177"/>
      <c r="IA158" s="177"/>
      <c r="IB158" s="177"/>
      <c r="IC158" s="177"/>
      <c r="ID158" s="177"/>
      <c r="IE158" s="177"/>
      <c r="IF158" s="177"/>
      <c r="IG158" s="177"/>
      <c r="IH158" s="177"/>
      <c r="II158" s="177"/>
      <c r="IJ158" s="177"/>
      <c r="IK158" s="177"/>
      <c r="IL158" s="177"/>
      <c r="IM158" s="177"/>
      <c r="IN158" s="177"/>
      <c r="IO158" s="177"/>
      <c r="IP158" s="177"/>
      <c r="IQ158" s="177"/>
      <c r="IR158" s="177"/>
      <c r="IS158" s="177"/>
      <c r="IT158" s="177"/>
      <c r="IU158" s="177"/>
      <c r="IV158" s="177"/>
      <c r="IW158" s="177"/>
    </row>
    <row r="159" spans="1:257" x14ac:dyDescent="0.25">
      <c r="A159" s="616"/>
      <c r="B159" s="618"/>
      <c r="C159" s="617"/>
      <c r="D159" s="617"/>
      <c r="E159" s="617"/>
      <c r="F159" s="617"/>
      <c r="G159" s="617"/>
      <c r="H159" s="10"/>
      <c r="I159" s="173">
        <v>0</v>
      </c>
      <c r="J159" s="177"/>
      <c r="K159" s="228"/>
      <c r="L159" s="210"/>
      <c r="M159" s="210"/>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c r="IS159" s="177"/>
      <c r="IT159" s="177"/>
      <c r="IU159" s="177"/>
      <c r="IV159" s="177"/>
      <c r="IW159" s="177"/>
    </row>
    <row r="160" spans="1:257" x14ac:dyDescent="0.25">
      <c r="A160" s="616"/>
      <c r="B160" s="618"/>
      <c r="C160" s="617"/>
      <c r="D160" s="617"/>
      <c r="E160" s="617"/>
      <c r="F160" s="617"/>
      <c r="G160" s="617"/>
      <c r="H160" s="10"/>
      <c r="I160" s="173">
        <v>0</v>
      </c>
      <c r="J160" s="177"/>
      <c r="K160" s="228"/>
      <c r="L160" s="210"/>
      <c r="M160" s="210"/>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c r="IS160" s="177"/>
      <c r="IT160" s="177"/>
      <c r="IU160" s="177"/>
      <c r="IV160" s="177"/>
      <c r="IW160" s="177"/>
    </row>
    <row r="161" spans="1:257" x14ac:dyDescent="0.25">
      <c r="A161" s="616"/>
      <c r="B161" s="618"/>
      <c r="C161" s="617"/>
      <c r="D161" s="617"/>
      <c r="E161" s="617"/>
      <c r="F161" s="617"/>
      <c r="G161" s="617"/>
      <c r="H161" s="10"/>
      <c r="I161" s="173">
        <v>0</v>
      </c>
      <c r="J161" s="177"/>
      <c r="K161" s="228"/>
      <c r="L161" s="210"/>
      <c r="M161" s="210"/>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77"/>
      <c r="DO161" s="177"/>
      <c r="DP161" s="177"/>
      <c r="DQ161" s="177"/>
      <c r="DR161" s="177"/>
      <c r="DS161" s="177"/>
      <c r="DT161" s="177"/>
      <c r="DU161" s="177"/>
      <c r="DV161" s="177"/>
      <c r="DW161" s="177"/>
      <c r="DX161" s="177"/>
      <c r="DY161" s="177"/>
      <c r="DZ161" s="177"/>
      <c r="EA161" s="177"/>
      <c r="EB161" s="177"/>
      <c r="EC161" s="177"/>
      <c r="ED161" s="177"/>
      <c r="EE161" s="177"/>
      <c r="EF161" s="177"/>
      <c r="EG161" s="177"/>
      <c r="EH161" s="177"/>
      <c r="EI161" s="177"/>
      <c r="EJ161" s="177"/>
      <c r="EK161" s="177"/>
      <c r="EL161" s="177"/>
      <c r="EM161" s="177"/>
      <c r="EN161" s="177"/>
      <c r="EO161" s="177"/>
      <c r="EP161" s="177"/>
      <c r="EQ161" s="177"/>
      <c r="ER161" s="177"/>
      <c r="ES161" s="177"/>
      <c r="ET161" s="177"/>
      <c r="EU161" s="177"/>
      <c r="EV161" s="177"/>
      <c r="EW161" s="177"/>
      <c r="EX161" s="177"/>
      <c r="EY161" s="177"/>
      <c r="EZ161" s="177"/>
      <c r="FA161" s="177"/>
      <c r="FB161" s="177"/>
      <c r="FC161" s="177"/>
      <c r="FD161" s="177"/>
      <c r="FE161" s="177"/>
      <c r="FF161" s="177"/>
      <c r="FG161" s="177"/>
      <c r="FH161" s="177"/>
      <c r="FI161" s="177"/>
      <c r="FJ161" s="177"/>
      <c r="FK161" s="177"/>
      <c r="FL161" s="177"/>
      <c r="FM161" s="177"/>
      <c r="FN161" s="177"/>
      <c r="FO161" s="177"/>
      <c r="FP161" s="177"/>
      <c r="FQ161" s="177"/>
      <c r="FR161" s="177"/>
      <c r="FS161" s="177"/>
      <c r="FT161" s="177"/>
      <c r="FU161" s="177"/>
      <c r="FV161" s="177"/>
      <c r="FW161" s="177"/>
      <c r="FX161" s="177"/>
      <c r="FY161" s="177"/>
      <c r="FZ161" s="177"/>
      <c r="GA161" s="177"/>
      <c r="GB161" s="177"/>
      <c r="GC161" s="177"/>
      <c r="GD161" s="177"/>
      <c r="GE161" s="177"/>
      <c r="GF161" s="177"/>
      <c r="GG161" s="177"/>
      <c r="GH161" s="177"/>
      <c r="GI161" s="177"/>
      <c r="GJ161" s="177"/>
      <c r="GK161" s="177"/>
      <c r="GL161" s="177"/>
      <c r="GM161" s="177"/>
      <c r="GN161" s="177"/>
      <c r="GO161" s="177"/>
      <c r="GP161" s="177"/>
      <c r="GQ161" s="177"/>
      <c r="GR161" s="177"/>
      <c r="GS161" s="177"/>
      <c r="GT161" s="177"/>
      <c r="GU161" s="177"/>
      <c r="GV161" s="177"/>
      <c r="GW161" s="177"/>
      <c r="GX161" s="177"/>
      <c r="GY161" s="177"/>
      <c r="GZ161" s="177"/>
      <c r="HA161" s="177"/>
      <c r="HB161" s="177"/>
      <c r="HC161" s="177"/>
      <c r="HD161" s="177"/>
      <c r="HE161" s="177"/>
      <c r="HF161" s="177"/>
      <c r="HG161" s="177"/>
      <c r="HH161" s="177"/>
      <c r="HI161" s="177"/>
      <c r="HJ161" s="177"/>
      <c r="HK161" s="177"/>
      <c r="HL161" s="177"/>
      <c r="HM161" s="177"/>
      <c r="HN161" s="177"/>
      <c r="HO161" s="177"/>
      <c r="HP161" s="177"/>
      <c r="HQ161" s="177"/>
      <c r="HR161" s="177"/>
      <c r="HS161" s="177"/>
      <c r="HT161" s="177"/>
      <c r="HU161" s="177"/>
      <c r="HV161" s="177"/>
      <c r="HW161" s="177"/>
      <c r="HX161" s="177"/>
      <c r="HY161" s="177"/>
      <c r="HZ161" s="177"/>
      <c r="IA161" s="177"/>
      <c r="IB161" s="177"/>
      <c r="IC161" s="177"/>
      <c r="ID161" s="177"/>
      <c r="IE161" s="177"/>
      <c r="IF161" s="177"/>
      <c r="IG161" s="177"/>
      <c r="IH161" s="177"/>
      <c r="II161" s="177"/>
      <c r="IJ161" s="177"/>
      <c r="IK161" s="177"/>
      <c r="IL161" s="177"/>
      <c r="IM161" s="177"/>
      <c r="IN161" s="177"/>
      <c r="IO161" s="177"/>
      <c r="IP161" s="177"/>
      <c r="IQ161" s="177"/>
      <c r="IR161" s="177"/>
      <c r="IS161" s="177"/>
      <c r="IT161" s="177"/>
      <c r="IU161" s="177"/>
      <c r="IV161" s="177"/>
      <c r="IW161" s="177"/>
    </row>
    <row r="162" spans="1:257" x14ac:dyDescent="0.25">
      <c r="A162" s="616"/>
      <c r="B162" s="618"/>
      <c r="C162" s="617"/>
      <c r="D162" s="617"/>
      <c r="E162" s="617"/>
      <c r="F162" s="617"/>
      <c r="G162" s="617"/>
      <c r="H162" s="10"/>
      <c r="I162" s="173">
        <v>0</v>
      </c>
      <c r="J162" s="177"/>
      <c r="K162" s="228"/>
      <c r="L162" s="210"/>
      <c r="M162" s="210"/>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c r="IS162" s="177"/>
      <c r="IT162" s="177"/>
      <c r="IU162" s="177"/>
      <c r="IV162" s="177"/>
      <c r="IW162" s="177"/>
    </row>
    <row r="163" spans="1:257" x14ac:dyDescent="0.25">
      <c r="A163" s="616"/>
      <c r="B163" s="618"/>
      <c r="C163" s="617"/>
      <c r="D163" s="617"/>
      <c r="E163" s="617"/>
      <c r="F163" s="617"/>
      <c r="G163" s="617"/>
      <c r="H163" s="10"/>
      <c r="I163" s="173">
        <v>0</v>
      </c>
      <c r="J163" s="177"/>
      <c r="K163" s="228"/>
      <c r="L163" s="210"/>
      <c r="M163" s="210"/>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77"/>
      <c r="DO163" s="177"/>
      <c r="DP163" s="177"/>
      <c r="DQ163" s="177"/>
      <c r="DR163" s="177"/>
      <c r="DS163" s="177"/>
      <c r="DT163" s="177"/>
      <c r="DU163" s="177"/>
      <c r="DV163" s="177"/>
      <c r="DW163" s="177"/>
      <c r="DX163" s="177"/>
      <c r="DY163" s="177"/>
      <c r="DZ163" s="177"/>
      <c r="EA163" s="177"/>
      <c r="EB163" s="177"/>
      <c r="EC163" s="177"/>
      <c r="ED163" s="177"/>
      <c r="EE163" s="177"/>
      <c r="EF163" s="177"/>
      <c r="EG163" s="177"/>
      <c r="EH163" s="177"/>
      <c r="EI163" s="177"/>
      <c r="EJ163" s="177"/>
      <c r="EK163" s="177"/>
      <c r="EL163" s="177"/>
      <c r="EM163" s="177"/>
      <c r="EN163" s="177"/>
      <c r="EO163" s="177"/>
      <c r="EP163" s="177"/>
      <c r="EQ163" s="177"/>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c r="GF163" s="177"/>
      <c r="GG163" s="177"/>
      <c r="GH163" s="177"/>
      <c r="GI163" s="177"/>
      <c r="GJ163" s="177"/>
      <c r="GK163" s="177"/>
      <c r="GL163" s="177"/>
      <c r="GM163" s="177"/>
      <c r="GN163" s="177"/>
      <c r="GO163" s="177"/>
      <c r="GP163" s="177"/>
      <c r="GQ163" s="177"/>
      <c r="GR163" s="177"/>
      <c r="GS163" s="177"/>
      <c r="GT163" s="177"/>
      <c r="GU163" s="177"/>
      <c r="GV163" s="177"/>
      <c r="GW163" s="177"/>
      <c r="GX163" s="177"/>
      <c r="GY163" s="177"/>
      <c r="GZ163" s="177"/>
      <c r="HA163" s="177"/>
      <c r="HB163" s="177"/>
      <c r="HC163" s="177"/>
      <c r="HD163" s="177"/>
      <c r="HE163" s="177"/>
      <c r="HF163" s="177"/>
      <c r="HG163" s="177"/>
      <c r="HH163" s="177"/>
      <c r="HI163" s="177"/>
      <c r="HJ163" s="177"/>
      <c r="HK163" s="177"/>
      <c r="HL163" s="177"/>
      <c r="HM163" s="177"/>
      <c r="HN163" s="177"/>
      <c r="HO163" s="177"/>
      <c r="HP163" s="177"/>
      <c r="HQ163" s="177"/>
      <c r="HR163" s="177"/>
      <c r="HS163" s="177"/>
      <c r="HT163" s="177"/>
      <c r="HU163" s="177"/>
      <c r="HV163" s="177"/>
      <c r="HW163" s="177"/>
      <c r="HX163" s="177"/>
      <c r="HY163" s="177"/>
      <c r="HZ163" s="177"/>
      <c r="IA163" s="177"/>
      <c r="IB163" s="177"/>
      <c r="IC163" s="177"/>
      <c r="ID163" s="177"/>
      <c r="IE163" s="177"/>
      <c r="IF163" s="177"/>
      <c r="IG163" s="177"/>
      <c r="IH163" s="177"/>
      <c r="II163" s="177"/>
      <c r="IJ163" s="177"/>
      <c r="IK163" s="177"/>
      <c r="IL163" s="177"/>
      <c r="IM163" s="177"/>
      <c r="IN163" s="177"/>
      <c r="IO163" s="177"/>
      <c r="IP163" s="177"/>
      <c r="IQ163" s="177"/>
      <c r="IR163" s="177"/>
      <c r="IS163" s="177"/>
      <c r="IT163" s="177"/>
      <c r="IU163" s="177"/>
      <c r="IV163" s="177"/>
      <c r="IW163" s="177"/>
    </row>
    <row r="164" spans="1:257" x14ac:dyDescent="0.25">
      <c r="A164" s="616"/>
      <c r="B164" s="618"/>
      <c r="C164" s="617"/>
      <c r="D164" s="617"/>
      <c r="E164" s="617"/>
      <c r="F164" s="617"/>
      <c r="G164" s="617"/>
      <c r="H164" s="10"/>
      <c r="I164" s="173">
        <v>0</v>
      </c>
      <c r="J164" s="177"/>
      <c r="K164" s="228"/>
      <c r="L164" s="210"/>
      <c r="M164" s="210"/>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177"/>
      <c r="EC164" s="177"/>
      <c r="ED164" s="177"/>
      <c r="EE164" s="177"/>
      <c r="EF164" s="177"/>
      <c r="EG164" s="177"/>
      <c r="EH164" s="177"/>
      <c r="EI164" s="177"/>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77"/>
      <c r="GQ164" s="177"/>
      <c r="GR164" s="177"/>
      <c r="GS164" s="177"/>
      <c r="GT164" s="177"/>
      <c r="GU164" s="177"/>
      <c r="GV164" s="177"/>
      <c r="GW164" s="177"/>
      <c r="GX164" s="177"/>
      <c r="GY164" s="177"/>
      <c r="GZ164" s="177"/>
      <c r="HA164" s="177"/>
      <c r="HB164" s="177"/>
      <c r="HC164" s="177"/>
      <c r="HD164" s="177"/>
      <c r="HE164" s="177"/>
      <c r="HF164" s="177"/>
      <c r="HG164" s="177"/>
      <c r="HH164" s="177"/>
      <c r="HI164" s="177"/>
      <c r="HJ164" s="177"/>
      <c r="HK164" s="177"/>
      <c r="HL164" s="177"/>
      <c r="HM164" s="177"/>
      <c r="HN164" s="177"/>
      <c r="HO164" s="177"/>
      <c r="HP164" s="177"/>
      <c r="HQ164" s="177"/>
      <c r="HR164" s="177"/>
      <c r="HS164" s="177"/>
      <c r="HT164" s="177"/>
      <c r="HU164" s="177"/>
      <c r="HV164" s="177"/>
      <c r="HW164" s="177"/>
      <c r="HX164" s="177"/>
      <c r="HY164" s="177"/>
      <c r="HZ164" s="177"/>
      <c r="IA164" s="177"/>
      <c r="IB164" s="177"/>
      <c r="IC164" s="177"/>
      <c r="ID164" s="177"/>
      <c r="IE164" s="177"/>
      <c r="IF164" s="177"/>
      <c r="IG164" s="177"/>
      <c r="IH164" s="177"/>
      <c r="II164" s="177"/>
      <c r="IJ164" s="177"/>
      <c r="IK164" s="177"/>
      <c r="IL164" s="177"/>
      <c r="IM164" s="177"/>
      <c r="IN164" s="177"/>
      <c r="IO164" s="177"/>
      <c r="IP164" s="177"/>
      <c r="IQ164" s="177"/>
      <c r="IR164" s="177"/>
      <c r="IS164" s="177"/>
      <c r="IT164" s="177"/>
      <c r="IU164" s="177"/>
      <c r="IV164" s="177"/>
      <c r="IW164" s="177"/>
    </row>
    <row r="165" spans="1:257" x14ac:dyDescent="0.25">
      <c r="A165" s="616"/>
      <c r="B165" s="618"/>
      <c r="C165" s="617"/>
      <c r="D165" s="617"/>
      <c r="E165" s="617"/>
      <c r="F165" s="617"/>
      <c r="G165" s="617"/>
      <c r="H165" s="10"/>
      <c r="I165" s="173">
        <v>0</v>
      </c>
      <c r="J165" s="177"/>
      <c r="K165" s="228"/>
      <c r="L165" s="210"/>
      <c r="M165" s="210"/>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c r="CM165" s="177"/>
      <c r="CN165" s="177"/>
      <c r="CO165" s="177"/>
      <c r="CP165" s="177"/>
      <c r="CQ165" s="177"/>
      <c r="CR165" s="177"/>
      <c r="CS165" s="177"/>
      <c r="CT165" s="177"/>
      <c r="CU165" s="177"/>
      <c r="CV165" s="177"/>
      <c r="CW165" s="177"/>
      <c r="CX165" s="177"/>
      <c r="CY165" s="177"/>
      <c r="CZ165" s="177"/>
      <c r="DA165" s="177"/>
      <c r="DB165" s="177"/>
      <c r="DC165" s="177"/>
      <c r="DD165" s="177"/>
      <c r="DE165" s="177"/>
      <c r="DF165" s="177"/>
      <c r="DG165" s="177"/>
      <c r="DH165" s="177"/>
      <c r="DI165" s="177"/>
      <c r="DJ165" s="177"/>
      <c r="DK165" s="177"/>
      <c r="DL165" s="177"/>
      <c r="DM165" s="177"/>
      <c r="DN165" s="177"/>
      <c r="DO165" s="177"/>
      <c r="DP165" s="177"/>
      <c r="DQ165" s="177"/>
      <c r="DR165" s="177"/>
      <c r="DS165" s="177"/>
      <c r="DT165" s="177"/>
      <c r="DU165" s="177"/>
      <c r="DV165" s="177"/>
      <c r="DW165" s="177"/>
      <c r="DX165" s="177"/>
      <c r="DY165" s="177"/>
      <c r="DZ165" s="177"/>
      <c r="EA165" s="177"/>
      <c r="EB165" s="177"/>
      <c r="EC165" s="177"/>
      <c r="ED165" s="177"/>
      <c r="EE165" s="177"/>
      <c r="EF165" s="177"/>
      <c r="EG165" s="177"/>
      <c r="EH165" s="177"/>
      <c r="EI165" s="177"/>
      <c r="EJ165" s="177"/>
      <c r="EK165" s="177"/>
      <c r="EL165" s="177"/>
      <c r="EM165" s="177"/>
      <c r="EN165" s="177"/>
      <c r="EO165" s="177"/>
      <c r="EP165" s="177"/>
      <c r="EQ165" s="177"/>
      <c r="ER165" s="177"/>
      <c r="ES165" s="177"/>
      <c r="ET165" s="177"/>
      <c r="EU165" s="177"/>
      <c r="EV165" s="177"/>
      <c r="EW165" s="177"/>
      <c r="EX165" s="177"/>
      <c r="EY165" s="177"/>
      <c r="EZ165" s="177"/>
      <c r="FA165" s="177"/>
      <c r="FB165" s="177"/>
      <c r="FC165" s="177"/>
      <c r="FD165" s="177"/>
      <c r="FE165" s="177"/>
      <c r="FF165" s="177"/>
      <c r="FG165" s="177"/>
      <c r="FH165" s="177"/>
      <c r="FI165" s="177"/>
      <c r="FJ165" s="177"/>
      <c r="FK165" s="177"/>
      <c r="FL165" s="177"/>
      <c r="FM165" s="177"/>
      <c r="FN165" s="177"/>
      <c r="FO165" s="177"/>
      <c r="FP165" s="177"/>
      <c r="FQ165" s="177"/>
      <c r="FR165" s="177"/>
      <c r="FS165" s="177"/>
      <c r="FT165" s="177"/>
      <c r="FU165" s="177"/>
      <c r="FV165" s="177"/>
      <c r="FW165" s="177"/>
      <c r="FX165" s="177"/>
      <c r="FY165" s="177"/>
      <c r="FZ165" s="177"/>
      <c r="GA165" s="177"/>
      <c r="GB165" s="177"/>
      <c r="GC165" s="177"/>
      <c r="GD165" s="177"/>
      <c r="GE165" s="177"/>
      <c r="GF165" s="177"/>
      <c r="GG165" s="177"/>
      <c r="GH165" s="177"/>
      <c r="GI165" s="177"/>
      <c r="GJ165" s="177"/>
      <c r="GK165" s="177"/>
      <c r="GL165" s="177"/>
      <c r="GM165" s="177"/>
      <c r="GN165" s="177"/>
      <c r="GO165" s="177"/>
      <c r="GP165" s="177"/>
      <c r="GQ165" s="177"/>
      <c r="GR165" s="177"/>
      <c r="GS165" s="177"/>
      <c r="GT165" s="177"/>
      <c r="GU165" s="177"/>
      <c r="GV165" s="177"/>
      <c r="GW165" s="177"/>
      <c r="GX165" s="177"/>
      <c r="GY165" s="177"/>
      <c r="GZ165" s="177"/>
      <c r="HA165" s="177"/>
      <c r="HB165" s="177"/>
      <c r="HC165" s="177"/>
      <c r="HD165" s="177"/>
      <c r="HE165" s="177"/>
      <c r="HF165" s="177"/>
      <c r="HG165" s="177"/>
      <c r="HH165" s="177"/>
      <c r="HI165" s="177"/>
      <c r="HJ165" s="177"/>
      <c r="HK165" s="177"/>
      <c r="HL165" s="177"/>
      <c r="HM165" s="177"/>
      <c r="HN165" s="177"/>
      <c r="HO165" s="177"/>
      <c r="HP165" s="177"/>
      <c r="HQ165" s="177"/>
      <c r="HR165" s="177"/>
      <c r="HS165" s="177"/>
      <c r="HT165" s="177"/>
      <c r="HU165" s="177"/>
      <c r="HV165" s="177"/>
      <c r="HW165" s="177"/>
      <c r="HX165" s="177"/>
      <c r="HY165" s="177"/>
      <c r="HZ165" s="177"/>
      <c r="IA165" s="177"/>
      <c r="IB165" s="177"/>
      <c r="IC165" s="177"/>
      <c r="ID165" s="177"/>
      <c r="IE165" s="177"/>
      <c r="IF165" s="177"/>
      <c r="IG165" s="177"/>
      <c r="IH165" s="177"/>
      <c r="II165" s="177"/>
      <c r="IJ165" s="177"/>
      <c r="IK165" s="177"/>
      <c r="IL165" s="177"/>
      <c r="IM165" s="177"/>
      <c r="IN165" s="177"/>
      <c r="IO165" s="177"/>
      <c r="IP165" s="177"/>
      <c r="IQ165" s="177"/>
      <c r="IR165" s="177"/>
      <c r="IS165" s="177"/>
      <c r="IT165" s="177"/>
      <c r="IU165" s="177"/>
      <c r="IV165" s="177"/>
      <c r="IW165" s="177"/>
    </row>
    <row r="166" spans="1:257" x14ac:dyDescent="0.25">
      <c r="A166" s="616"/>
      <c r="B166" s="618"/>
      <c r="C166" s="617"/>
      <c r="D166" s="617"/>
      <c r="E166" s="617"/>
      <c r="F166" s="617"/>
      <c r="G166" s="617"/>
      <c r="H166" s="10"/>
      <c r="I166" s="173">
        <v>0</v>
      </c>
      <c r="J166" s="177"/>
      <c r="K166" s="228"/>
      <c r="L166" s="210"/>
      <c r="M166" s="210"/>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77"/>
      <c r="DO166" s="177"/>
      <c r="DP166" s="177"/>
      <c r="DQ166" s="177"/>
      <c r="DR166" s="177"/>
      <c r="DS166" s="177"/>
      <c r="DT166" s="177"/>
      <c r="DU166" s="177"/>
      <c r="DV166" s="177"/>
      <c r="DW166" s="177"/>
      <c r="DX166" s="177"/>
      <c r="DY166" s="177"/>
      <c r="DZ166" s="177"/>
      <c r="EA166" s="177"/>
      <c r="EB166" s="177"/>
      <c r="EC166" s="177"/>
      <c r="ED166" s="177"/>
      <c r="EE166" s="177"/>
      <c r="EF166" s="177"/>
      <c r="EG166" s="177"/>
      <c r="EH166" s="177"/>
      <c r="EI166" s="177"/>
      <c r="EJ166" s="177"/>
      <c r="EK166" s="177"/>
      <c r="EL166" s="177"/>
      <c r="EM166" s="177"/>
      <c r="EN166" s="177"/>
      <c r="EO166" s="177"/>
      <c r="EP166" s="177"/>
      <c r="EQ166" s="177"/>
      <c r="ER166" s="177"/>
      <c r="ES166" s="177"/>
      <c r="ET166" s="177"/>
      <c r="EU166" s="177"/>
      <c r="EV166" s="177"/>
      <c r="EW166" s="177"/>
      <c r="EX166" s="177"/>
      <c r="EY166" s="177"/>
      <c r="EZ166" s="177"/>
      <c r="FA166" s="177"/>
      <c r="FB166" s="177"/>
      <c r="FC166" s="177"/>
      <c r="FD166" s="177"/>
      <c r="FE166" s="177"/>
      <c r="FF166" s="177"/>
      <c r="FG166" s="177"/>
      <c r="FH166" s="177"/>
      <c r="FI166" s="177"/>
      <c r="FJ166" s="177"/>
      <c r="FK166" s="177"/>
      <c r="FL166" s="177"/>
      <c r="FM166" s="177"/>
      <c r="FN166" s="177"/>
      <c r="FO166" s="177"/>
      <c r="FP166" s="177"/>
      <c r="FQ166" s="177"/>
      <c r="FR166" s="177"/>
      <c r="FS166" s="177"/>
      <c r="FT166" s="177"/>
      <c r="FU166" s="177"/>
      <c r="FV166" s="177"/>
      <c r="FW166" s="177"/>
      <c r="FX166" s="177"/>
      <c r="FY166" s="177"/>
      <c r="FZ166" s="177"/>
      <c r="GA166" s="177"/>
      <c r="GB166" s="177"/>
      <c r="GC166" s="177"/>
      <c r="GD166" s="177"/>
      <c r="GE166" s="177"/>
      <c r="GF166" s="177"/>
      <c r="GG166" s="177"/>
      <c r="GH166" s="177"/>
      <c r="GI166" s="177"/>
      <c r="GJ166" s="177"/>
      <c r="GK166" s="177"/>
      <c r="GL166" s="177"/>
      <c r="GM166" s="177"/>
      <c r="GN166" s="177"/>
      <c r="GO166" s="177"/>
      <c r="GP166" s="177"/>
      <c r="GQ166" s="177"/>
      <c r="GR166" s="177"/>
      <c r="GS166" s="177"/>
      <c r="GT166" s="177"/>
      <c r="GU166" s="177"/>
      <c r="GV166" s="177"/>
      <c r="GW166" s="177"/>
      <c r="GX166" s="177"/>
      <c r="GY166" s="177"/>
      <c r="GZ166" s="177"/>
      <c r="HA166" s="177"/>
      <c r="HB166" s="177"/>
      <c r="HC166" s="177"/>
      <c r="HD166" s="177"/>
      <c r="HE166" s="177"/>
      <c r="HF166" s="177"/>
      <c r="HG166" s="177"/>
      <c r="HH166" s="177"/>
      <c r="HI166" s="177"/>
      <c r="HJ166" s="177"/>
      <c r="HK166" s="177"/>
      <c r="HL166" s="177"/>
      <c r="HM166" s="177"/>
      <c r="HN166" s="177"/>
      <c r="HO166" s="177"/>
      <c r="HP166" s="177"/>
      <c r="HQ166" s="177"/>
      <c r="HR166" s="177"/>
      <c r="HS166" s="177"/>
      <c r="HT166" s="177"/>
      <c r="HU166" s="177"/>
      <c r="HV166" s="177"/>
      <c r="HW166" s="177"/>
      <c r="HX166" s="177"/>
      <c r="HY166" s="177"/>
      <c r="HZ166" s="177"/>
      <c r="IA166" s="177"/>
      <c r="IB166" s="177"/>
      <c r="IC166" s="177"/>
      <c r="ID166" s="177"/>
      <c r="IE166" s="177"/>
      <c r="IF166" s="177"/>
      <c r="IG166" s="177"/>
      <c r="IH166" s="177"/>
      <c r="II166" s="177"/>
      <c r="IJ166" s="177"/>
      <c r="IK166" s="177"/>
      <c r="IL166" s="177"/>
      <c r="IM166" s="177"/>
      <c r="IN166" s="177"/>
      <c r="IO166" s="177"/>
      <c r="IP166" s="177"/>
      <c r="IQ166" s="177"/>
      <c r="IR166" s="177"/>
      <c r="IS166" s="177"/>
      <c r="IT166" s="177"/>
      <c r="IU166" s="177"/>
      <c r="IV166" s="177"/>
      <c r="IW166" s="177"/>
    </row>
    <row r="167" spans="1:257" x14ac:dyDescent="0.25">
      <c r="A167" s="616"/>
      <c r="B167" s="618"/>
      <c r="C167" s="617"/>
      <c r="D167" s="617"/>
      <c r="E167" s="617"/>
      <c r="F167" s="617"/>
      <c r="G167" s="617"/>
      <c r="H167" s="10"/>
      <c r="I167" s="173">
        <v>0</v>
      </c>
      <c r="J167" s="177"/>
      <c r="K167" s="228"/>
      <c r="L167" s="210"/>
      <c r="M167" s="210"/>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177"/>
      <c r="DW167" s="177"/>
      <c r="DX167" s="177"/>
      <c r="DY167" s="177"/>
      <c r="DZ167" s="177"/>
      <c r="EA167" s="177"/>
      <c r="EB167" s="177"/>
      <c r="EC167" s="177"/>
      <c r="ED167" s="177"/>
      <c r="EE167" s="177"/>
      <c r="EF167" s="177"/>
      <c r="EG167" s="177"/>
      <c r="EH167" s="177"/>
      <c r="EI167" s="177"/>
      <c r="EJ167" s="177"/>
      <c r="EK167" s="177"/>
      <c r="EL167" s="177"/>
      <c r="EM167" s="177"/>
      <c r="EN167" s="177"/>
      <c r="EO167" s="177"/>
      <c r="EP167" s="177"/>
      <c r="EQ167" s="177"/>
      <c r="ER167" s="177"/>
      <c r="ES167" s="177"/>
      <c r="ET167" s="177"/>
      <c r="EU167" s="177"/>
      <c r="EV167" s="177"/>
      <c r="EW167" s="177"/>
      <c r="EX167" s="177"/>
      <c r="EY167" s="177"/>
      <c r="EZ167" s="177"/>
      <c r="FA167" s="177"/>
      <c r="FB167" s="177"/>
      <c r="FC167" s="177"/>
      <c r="FD167" s="177"/>
      <c r="FE167" s="177"/>
      <c r="FF167" s="177"/>
      <c r="FG167" s="177"/>
      <c r="FH167" s="177"/>
      <c r="FI167" s="177"/>
      <c r="FJ167" s="177"/>
      <c r="FK167" s="177"/>
      <c r="FL167" s="177"/>
      <c r="FM167" s="177"/>
      <c r="FN167" s="177"/>
      <c r="FO167" s="177"/>
      <c r="FP167" s="177"/>
      <c r="FQ167" s="177"/>
      <c r="FR167" s="177"/>
      <c r="FS167" s="177"/>
      <c r="FT167" s="177"/>
      <c r="FU167" s="177"/>
      <c r="FV167" s="177"/>
      <c r="FW167" s="177"/>
      <c r="FX167" s="177"/>
      <c r="FY167" s="177"/>
      <c r="FZ167" s="177"/>
      <c r="GA167" s="177"/>
      <c r="GB167" s="177"/>
      <c r="GC167" s="177"/>
      <c r="GD167" s="177"/>
      <c r="GE167" s="177"/>
      <c r="GF167" s="177"/>
      <c r="GG167" s="177"/>
      <c r="GH167" s="177"/>
      <c r="GI167" s="177"/>
      <c r="GJ167" s="177"/>
      <c r="GK167" s="177"/>
      <c r="GL167" s="177"/>
      <c r="GM167" s="177"/>
      <c r="GN167" s="177"/>
      <c r="GO167" s="177"/>
      <c r="GP167" s="177"/>
      <c r="GQ167" s="177"/>
      <c r="GR167" s="177"/>
      <c r="GS167" s="177"/>
      <c r="GT167" s="177"/>
      <c r="GU167" s="177"/>
      <c r="GV167" s="177"/>
      <c r="GW167" s="177"/>
      <c r="GX167" s="177"/>
      <c r="GY167" s="177"/>
      <c r="GZ167" s="177"/>
      <c r="HA167" s="177"/>
      <c r="HB167" s="177"/>
      <c r="HC167" s="177"/>
      <c r="HD167" s="177"/>
      <c r="HE167" s="177"/>
      <c r="HF167" s="177"/>
      <c r="HG167" s="177"/>
      <c r="HH167" s="177"/>
      <c r="HI167" s="177"/>
      <c r="HJ167" s="177"/>
      <c r="HK167" s="177"/>
      <c r="HL167" s="177"/>
      <c r="HM167" s="177"/>
      <c r="HN167" s="177"/>
      <c r="HO167" s="177"/>
      <c r="HP167" s="177"/>
      <c r="HQ167" s="177"/>
      <c r="HR167" s="177"/>
      <c r="HS167" s="177"/>
      <c r="HT167" s="177"/>
      <c r="HU167" s="177"/>
      <c r="HV167" s="177"/>
      <c r="HW167" s="177"/>
      <c r="HX167" s="177"/>
      <c r="HY167" s="177"/>
      <c r="HZ167" s="177"/>
      <c r="IA167" s="177"/>
      <c r="IB167" s="177"/>
      <c r="IC167" s="177"/>
      <c r="ID167" s="177"/>
      <c r="IE167" s="177"/>
      <c r="IF167" s="177"/>
      <c r="IG167" s="177"/>
      <c r="IH167" s="177"/>
      <c r="II167" s="177"/>
      <c r="IJ167" s="177"/>
      <c r="IK167" s="177"/>
      <c r="IL167" s="177"/>
      <c r="IM167" s="177"/>
      <c r="IN167" s="177"/>
      <c r="IO167" s="177"/>
      <c r="IP167" s="177"/>
      <c r="IQ167" s="177"/>
      <c r="IR167" s="177"/>
      <c r="IS167" s="177"/>
      <c r="IT167" s="177"/>
      <c r="IU167" s="177"/>
      <c r="IV167" s="177"/>
      <c r="IW167" s="177"/>
    </row>
    <row r="168" spans="1:257" x14ac:dyDescent="0.25">
      <c r="A168" s="616"/>
      <c r="B168" s="618"/>
      <c r="C168" s="617"/>
      <c r="D168" s="617"/>
      <c r="E168" s="617"/>
      <c r="F168" s="617"/>
      <c r="G168" s="617"/>
      <c r="H168" s="10"/>
      <c r="I168" s="173">
        <v>0</v>
      </c>
      <c r="J168" s="177"/>
      <c r="K168" s="228"/>
      <c r="L168" s="210"/>
      <c r="M168" s="210"/>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7"/>
      <c r="DE168" s="177"/>
      <c r="DF168" s="177"/>
      <c r="DG168" s="177"/>
      <c r="DH168" s="177"/>
      <c r="DI168" s="177"/>
      <c r="DJ168" s="177"/>
      <c r="DK168" s="177"/>
      <c r="DL168" s="177"/>
      <c r="DM168" s="177"/>
      <c r="DN168" s="177"/>
      <c r="DO168" s="177"/>
      <c r="DP168" s="177"/>
      <c r="DQ168" s="177"/>
      <c r="DR168" s="177"/>
      <c r="DS168" s="177"/>
      <c r="DT168" s="177"/>
      <c r="DU168" s="177"/>
      <c r="DV168" s="177"/>
      <c r="DW168" s="177"/>
      <c r="DX168" s="177"/>
      <c r="DY168" s="177"/>
      <c r="DZ168" s="177"/>
      <c r="EA168" s="177"/>
      <c r="EB168" s="177"/>
      <c r="EC168" s="177"/>
      <c r="ED168" s="177"/>
      <c r="EE168" s="177"/>
      <c r="EF168" s="177"/>
      <c r="EG168" s="177"/>
      <c r="EH168" s="177"/>
      <c r="EI168" s="177"/>
      <c r="EJ168" s="177"/>
      <c r="EK168" s="177"/>
      <c r="EL168" s="177"/>
      <c r="EM168" s="177"/>
      <c r="EN168" s="177"/>
      <c r="EO168" s="177"/>
      <c r="EP168" s="177"/>
      <c r="EQ168" s="177"/>
      <c r="ER168" s="177"/>
      <c r="ES168" s="177"/>
      <c r="ET168" s="177"/>
      <c r="EU168" s="177"/>
      <c r="EV168" s="177"/>
      <c r="EW168" s="177"/>
      <c r="EX168" s="177"/>
      <c r="EY168" s="177"/>
      <c r="EZ168" s="177"/>
      <c r="FA168" s="177"/>
      <c r="FB168" s="177"/>
      <c r="FC168" s="177"/>
      <c r="FD168" s="177"/>
      <c r="FE168" s="177"/>
      <c r="FF168" s="177"/>
      <c r="FG168" s="177"/>
      <c r="FH168" s="177"/>
      <c r="FI168" s="177"/>
      <c r="FJ168" s="177"/>
      <c r="FK168" s="177"/>
      <c r="FL168" s="177"/>
      <c r="FM168" s="177"/>
      <c r="FN168" s="177"/>
      <c r="FO168" s="177"/>
      <c r="FP168" s="177"/>
      <c r="FQ168" s="177"/>
      <c r="FR168" s="177"/>
      <c r="FS168" s="177"/>
      <c r="FT168" s="177"/>
      <c r="FU168" s="177"/>
      <c r="FV168" s="177"/>
      <c r="FW168" s="177"/>
      <c r="FX168" s="177"/>
      <c r="FY168" s="177"/>
      <c r="FZ168" s="177"/>
      <c r="GA168" s="177"/>
      <c r="GB168" s="177"/>
      <c r="GC168" s="177"/>
      <c r="GD168" s="177"/>
      <c r="GE168" s="177"/>
      <c r="GF168" s="177"/>
      <c r="GG168" s="177"/>
      <c r="GH168" s="177"/>
      <c r="GI168" s="177"/>
      <c r="GJ168" s="177"/>
      <c r="GK168" s="177"/>
      <c r="GL168" s="177"/>
      <c r="GM168" s="177"/>
      <c r="GN168" s="177"/>
      <c r="GO168" s="177"/>
      <c r="GP168" s="177"/>
      <c r="GQ168" s="177"/>
      <c r="GR168" s="177"/>
      <c r="GS168" s="177"/>
      <c r="GT168" s="177"/>
      <c r="GU168" s="177"/>
      <c r="GV168" s="177"/>
      <c r="GW168" s="177"/>
      <c r="GX168" s="177"/>
      <c r="GY168" s="177"/>
      <c r="GZ168" s="177"/>
      <c r="HA168" s="177"/>
      <c r="HB168" s="177"/>
      <c r="HC168" s="177"/>
      <c r="HD168" s="177"/>
      <c r="HE168" s="177"/>
      <c r="HF168" s="177"/>
      <c r="HG168" s="177"/>
      <c r="HH168" s="177"/>
      <c r="HI168" s="177"/>
      <c r="HJ168" s="177"/>
      <c r="HK168" s="177"/>
      <c r="HL168" s="177"/>
      <c r="HM168" s="177"/>
      <c r="HN168" s="177"/>
      <c r="HO168" s="177"/>
      <c r="HP168" s="177"/>
      <c r="HQ168" s="177"/>
      <c r="HR168" s="177"/>
      <c r="HS168" s="177"/>
      <c r="HT168" s="177"/>
      <c r="HU168" s="177"/>
      <c r="HV168" s="177"/>
      <c r="HW168" s="177"/>
      <c r="HX168" s="177"/>
      <c r="HY168" s="177"/>
      <c r="HZ168" s="177"/>
      <c r="IA168" s="177"/>
      <c r="IB168" s="177"/>
      <c r="IC168" s="177"/>
      <c r="ID168" s="177"/>
      <c r="IE168" s="177"/>
      <c r="IF168" s="177"/>
      <c r="IG168" s="177"/>
      <c r="IH168" s="177"/>
      <c r="II168" s="177"/>
      <c r="IJ168" s="177"/>
      <c r="IK168" s="177"/>
      <c r="IL168" s="177"/>
      <c r="IM168" s="177"/>
      <c r="IN168" s="177"/>
      <c r="IO168" s="177"/>
      <c r="IP168" s="177"/>
      <c r="IQ168" s="177"/>
      <c r="IR168" s="177"/>
      <c r="IS168" s="177"/>
      <c r="IT168" s="177"/>
      <c r="IU168" s="177"/>
      <c r="IV168" s="177"/>
      <c r="IW168" s="177"/>
    </row>
    <row r="169" spans="1:257" x14ac:dyDescent="0.25">
      <c r="A169" s="616"/>
      <c r="B169" s="618"/>
      <c r="C169" s="617"/>
      <c r="D169" s="617"/>
      <c r="E169" s="617"/>
      <c r="F169" s="617"/>
      <c r="G169" s="617"/>
      <c r="H169" s="10"/>
      <c r="I169" s="173">
        <v>0</v>
      </c>
      <c r="J169" s="177" t="s">
        <v>206</v>
      </c>
      <c r="K169" s="228"/>
      <c r="L169" s="210"/>
      <c r="M169" s="210"/>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c r="CM169" s="177"/>
      <c r="CN169" s="177"/>
      <c r="CO169" s="177"/>
      <c r="CP169" s="177"/>
      <c r="CQ169" s="177"/>
      <c r="CR169" s="177"/>
      <c r="CS169" s="177"/>
      <c r="CT169" s="177"/>
      <c r="CU169" s="177"/>
      <c r="CV169" s="177"/>
      <c r="CW169" s="177"/>
      <c r="CX169" s="177"/>
      <c r="CY169" s="177"/>
      <c r="CZ169" s="177"/>
      <c r="DA169" s="177"/>
      <c r="DB169" s="177"/>
      <c r="DC169" s="177"/>
      <c r="DD169" s="177"/>
      <c r="DE169" s="177"/>
      <c r="DF169" s="177"/>
      <c r="DG169" s="177"/>
      <c r="DH169" s="177"/>
      <c r="DI169" s="177"/>
      <c r="DJ169" s="177"/>
      <c r="DK169" s="177"/>
      <c r="DL169" s="177"/>
      <c r="DM169" s="177"/>
      <c r="DN169" s="177"/>
      <c r="DO169" s="177"/>
      <c r="DP169" s="177"/>
      <c r="DQ169" s="177"/>
      <c r="DR169" s="177"/>
      <c r="DS169" s="177"/>
      <c r="DT169" s="177"/>
      <c r="DU169" s="177"/>
      <c r="DV169" s="177"/>
      <c r="DW169" s="177"/>
      <c r="DX169" s="177"/>
      <c r="DY169" s="177"/>
      <c r="DZ169" s="177"/>
      <c r="EA169" s="177"/>
      <c r="EB169" s="177"/>
      <c r="EC169" s="177"/>
      <c r="ED169" s="177"/>
      <c r="EE169" s="177"/>
      <c r="EF169" s="177"/>
      <c r="EG169" s="177"/>
      <c r="EH169" s="177"/>
      <c r="EI169" s="177"/>
      <c r="EJ169" s="177"/>
      <c r="EK169" s="177"/>
      <c r="EL169" s="177"/>
      <c r="EM169" s="177"/>
      <c r="EN169" s="177"/>
      <c r="EO169" s="177"/>
      <c r="EP169" s="177"/>
      <c r="EQ169" s="177"/>
      <c r="ER169" s="177"/>
      <c r="ES169" s="177"/>
      <c r="ET169" s="177"/>
      <c r="EU169" s="177"/>
      <c r="EV169" s="177"/>
      <c r="EW169" s="177"/>
      <c r="EX169" s="177"/>
      <c r="EY169" s="177"/>
      <c r="EZ169" s="177"/>
      <c r="FA169" s="177"/>
      <c r="FB169" s="177"/>
      <c r="FC169" s="177"/>
      <c r="FD169" s="177"/>
      <c r="FE169" s="177"/>
      <c r="FF169" s="177"/>
      <c r="FG169" s="177"/>
      <c r="FH169" s="177"/>
      <c r="FI169" s="177"/>
      <c r="FJ169" s="177"/>
      <c r="FK169" s="177"/>
      <c r="FL169" s="177"/>
      <c r="FM169" s="177"/>
      <c r="FN169" s="177"/>
      <c r="FO169" s="177"/>
      <c r="FP169" s="177"/>
      <c r="FQ169" s="177"/>
      <c r="FR169" s="177"/>
      <c r="FS169" s="177"/>
      <c r="FT169" s="177"/>
      <c r="FU169" s="177"/>
      <c r="FV169" s="177"/>
      <c r="FW169" s="177"/>
      <c r="FX169" s="177"/>
      <c r="FY169" s="177"/>
      <c r="FZ169" s="177"/>
      <c r="GA169" s="177"/>
      <c r="GB169" s="177"/>
      <c r="GC169" s="177"/>
      <c r="GD169" s="177"/>
      <c r="GE169" s="177"/>
      <c r="GF169" s="177"/>
      <c r="GG169" s="177"/>
      <c r="GH169" s="177"/>
      <c r="GI169" s="177"/>
      <c r="GJ169" s="177"/>
      <c r="GK169" s="177"/>
      <c r="GL169" s="177"/>
      <c r="GM169" s="177"/>
      <c r="GN169" s="177"/>
      <c r="GO169" s="177"/>
      <c r="GP169" s="177"/>
      <c r="GQ169" s="177"/>
      <c r="GR169" s="177"/>
      <c r="GS169" s="177"/>
      <c r="GT169" s="177"/>
      <c r="GU169" s="177"/>
      <c r="GV169" s="177"/>
      <c r="GW169" s="177"/>
      <c r="GX169" s="177"/>
      <c r="GY169" s="177"/>
      <c r="GZ169" s="177"/>
      <c r="HA169" s="177"/>
      <c r="HB169" s="177"/>
      <c r="HC169" s="177"/>
      <c r="HD169" s="177"/>
      <c r="HE169" s="177"/>
      <c r="HF169" s="177"/>
      <c r="HG169" s="177"/>
      <c r="HH169" s="177"/>
      <c r="HI169" s="177"/>
      <c r="HJ169" s="177"/>
      <c r="HK169" s="177"/>
      <c r="HL169" s="177"/>
      <c r="HM169" s="177"/>
      <c r="HN169" s="177"/>
      <c r="HO169" s="177"/>
      <c r="HP169" s="177"/>
      <c r="HQ169" s="177"/>
      <c r="HR169" s="177"/>
      <c r="HS169" s="177"/>
      <c r="HT169" s="177"/>
      <c r="HU169" s="177"/>
      <c r="HV169" s="177"/>
      <c r="HW169" s="177"/>
      <c r="HX169" s="177"/>
      <c r="HY169" s="177"/>
      <c r="HZ169" s="177"/>
      <c r="IA169" s="177"/>
      <c r="IB169" s="177"/>
      <c r="IC169" s="177"/>
      <c r="ID169" s="177"/>
      <c r="IE169" s="177"/>
      <c r="IF169" s="177"/>
      <c r="IG169" s="177"/>
      <c r="IH169" s="177"/>
      <c r="II169" s="177"/>
      <c r="IJ169" s="177"/>
      <c r="IK169" s="177"/>
      <c r="IL169" s="177"/>
      <c r="IM169" s="177"/>
      <c r="IN169" s="177"/>
      <c r="IO169" s="177"/>
      <c r="IP169" s="177"/>
      <c r="IQ169" s="177"/>
      <c r="IR169" s="177"/>
      <c r="IS169" s="177"/>
      <c r="IT169" s="177"/>
      <c r="IU169" s="177"/>
      <c r="IV169" s="177"/>
      <c r="IW169" s="177"/>
    </row>
    <row r="170" spans="1:257" hidden="1" x14ac:dyDescent="0.25">
      <c r="A170" s="616"/>
      <c r="B170" s="618"/>
      <c r="C170" s="617"/>
      <c r="D170" s="617"/>
      <c r="E170" s="617"/>
      <c r="F170" s="617"/>
      <c r="G170" s="617"/>
      <c r="H170" s="10"/>
      <c r="I170" s="173">
        <v>0</v>
      </c>
      <c r="J170" s="177"/>
      <c r="K170" s="228"/>
      <c r="L170" s="210"/>
      <c r="M170" s="210"/>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c r="CM170" s="177"/>
      <c r="CN170" s="177"/>
      <c r="CO170" s="177"/>
      <c r="CP170" s="177"/>
      <c r="CQ170" s="177"/>
      <c r="CR170" s="177"/>
      <c r="CS170" s="177"/>
      <c r="CT170" s="177"/>
      <c r="CU170" s="177"/>
      <c r="CV170" s="177"/>
      <c r="CW170" s="177"/>
      <c r="CX170" s="177"/>
      <c r="CY170" s="177"/>
      <c r="CZ170" s="177"/>
      <c r="DA170" s="177"/>
      <c r="DB170" s="177"/>
      <c r="DC170" s="177"/>
      <c r="DD170" s="177"/>
      <c r="DE170" s="177"/>
      <c r="DF170" s="177"/>
      <c r="DG170" s="177"/>
      <c r="DH170" s="177"/>
      <c r="DI170" s="177"/>
      <c r="DJ170" s="177"/>
      <c r="DK170" s="177"/>
      <c r="DL170" s="177"/>
      <c r="DM170" s="177"/>
      <c r="DN170" s="177"/>
      <c r="DO170" s="177"/>
      <c r="DP170" s="177"/>
      <c r="DQ170" s="177"/>
      <c r="DR170" s="177"/>
      <c r="DS170" s="177"/>
      <c r="DT170" s="177"/>
      <c r="DU170" s="177"/>
      <c r="DV170" s="177"/>
      <c r="DW170" s="177"/>
      <c r="DX170" s="177"/>
      <c r="DY170" s="177"/>
      <c r="DZ170" s="177"/>
      <c r="EA170" s="177"/>
      <c r="EB170" s="177"/>
      <c r="EC170" s="177"/>
      <c r="ED170" s="177"/>
      <c r="EE170" s="177"/>
      <c r="EF170" s="177"/>
      <c r="EG170" s="177"/>
      <c r="EH170" s="177"/>
      <c r="EI170" s="177"/>
      <c r="EJ170" s="177"/>
      <c r="EK170" s="177"/>
      <c r="EL170" s="177"/>
      <c r="EM170" s="177"/>
      <c r="EN170" s="177"/>
      <c r="EO170" s="177"/>
      <c r="EP170" s="177"/>
      <c r="EQ170" s="177"/>
      <c r="ER170" s="177"/>
      <c r="ES170" s="177"/>
      <c r="ET170" s="177"/>
      <c r="EU170" s="177"/>
      <c r="EV170" s="177"/>
      <c r="EW170" s="177"/>
      <c r="EX170" s="177"/>
      <c r="EY170" s="177"/>
      <c r="EZ170" s="177"/>
      <c r="FA170" s="177"/>
      <c r="FB170" s="177"/>
      <c r="FC170" s="177"/>
      <c r="FD170" s="177"/>
      <c r="FE170" s="177"/>
      <c r="FF170" s="177"/>
      <c r="FG170" s="177"/>
      <c r="FH170" s="177"/>
      <c r="FI170" s="177"/>
      <c r="FJ170" s="177"/>
      <c r="FK170" s="177"/>
      <c r="FL170" s="177"/>
      <c r="FM170" s="177"/>
      <c r="FN170" s="177"/>
      <c r="FO170" s="177"/>
      <c r="FP170" s="177"/>
      <c r="FQ170" s="177"/>
      <c r="FR170" s="177"/>
      <c r="FS170" s="177"/>
      <c r="FT170" s="177"/>
      <c r="FU170" s="177"/>
      <c r="FV170" s="177"/>
      <c r="FW170" s="177"/>
      <c r="FX170" s="177"/>
      <c r="FY170" s="177"/>
      <c r="FZ170" s="177"/>
      <c r="GA170" s="177"/>
      <c r="GB170" s="177"/>
      <c r="GC170" s="177"/>
      <c r="GD170" s="177"/>
      <c r="GE170" s="177"/>
      <c r="GF170" s="177"/>
      <c r="GG170" s="177"/>
      <c r="GH170" s="177"/>
      <c r="GI170" s="177"/>
      <c r="GJ170" s="177"/>
      <c r="GK170" s="177"/>
      <c r="GL170" s="177"/>
      <c r="GM170" s="177"/>
      <c r="GN170" s="177"/>
      <c r="GO170" s="177"/>
      <c r="GP170" s="177"/>
      <c r="GQ170" s="177"/>
      <c r="GR170" s="177"/>
      <c r="GS170" s="177"/>
      <c r="GT170" s="177"/>
      <c r="GU170" s="177"/>
      <c r="GV170" s="177"/>
      <c r="GW170" s="177"/>
      <c r="GX170" s="177"/>
      <c r="GY170" s="177"/>
      <c r="GZ170" s="177"/>
      <c r="HA170" s="177"/>
      <c r="HB170" s="177"/>
      <c r="HC170" s="177"/>
      <c r="HD170" s="177"/>
      <c r="HE170" s="177"/>
      <c r="HF170" s="177"/>
      <c r="HG170" s="177"/>
      <c r="HH170" s="177"/>
      <c r="HI170" s="177"/>
      <c r="HJ170" s="177"/>
      <c r="HK170" s="177"/>
      <c r="HL170" s="177"/>
      <c r="HM170" s="177"/>
      <c r="HN170" s="177"/>
      <c r="HO170" s="177"/>
      <c r="HP170" s="177"/>
      <c r="HQ170" s="177"/>
      <c r="HR170" s="177"/>
      <c r="HS170" s="177"/>
      <c r="HT170" s="177"/>
      <c r="HU170" s="177"/>
      <c r="HV170" s="177"/>
      <c r="HW170" s="177"/>
      <c r="HX170" s="177"/>
      <c r="HY170" s="177"/>
      <c r="HZ170" s="177"/>
      <c r="IA170" s="177"/>
      <c r="IB170" s="177"/>
      <c r="IC170" s="177"/>
      <c r="ID170" s="177"/>
      <c r="IE170" s="177"/>
      <c r="IF170" s="177"/>
      <c r="IG170" s="177"/>
      <c r="IH170" s="177"/>
      <c r="II170" s="177"/>
      <c r="IJ170" s="177"/>
      <c r="IK170" s="177"/>
      <c r="IL170" s="177"/>
      <c r="IM170" s="177"/>
      <c r="IN170" s="177"/>
      <c r="IO170" s="177"/>
      <c r="IP170" s="177"/>
      <c r="IQ170" s="177"/>
      <c r="IR170" s="177"/>
      <c r="IS170" s="177"/>
      <c r="IT170" s="177"/>
      <c r="IU170" s="177"/>
      <c r="IV170" s="177"/>
      <c r="IW170" s="177"/>
    </row>
    <row r="171" spans="1:257" hidden="1" x14ac:dyDescent="0.25">
      <c r="A171" s="616"/>
      <c r="B171" s="618"/>
      <c r="C171" s="617"/>
      <c r="D171" s="617"/>
      <c r="E171" s="617"/>
      <c r="F171" s="617"/>
      <c r="G171" s="617"/>
      <c r="H171" s="10"/>
      <c r="I171" s="173">
        <v>0</v>
      </c>
      <c r="J171" s="177"/>
      <c r="K171" s="228"/>
      <c r="L171" s="210"/>
      <c r="M171" s="210"/>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c r="CM171" s="177"/>
      <c r="CN171" s="177"/>
      <c r="CO171" s="177"/>
      <c r="CP171" s="177"/>
      <c r="CQ171" s="177"/>
      <c r="CR171" s="177"/>
      <c r="CS171" s="177"/>
      <c r="CT171" s="177"/>
      <c r="CU171" s="177"/>
      <c r="CV171" s="177"/>
      <c r="CW171" s="177"/>
      <c r="CX171" s="177"/>
      <c r="CY171" s="177"/>
      <c r="CZ171" s="177"/>
      <c r="DA171" s="177"/>
      <c r="DB171" s="177"/>
      <c r="DC171" s="177"/>
      <c r="DD171" s="177"/>
      <c r="DE171" s="177"/>
      <c r="DF171" s="177"/>
      <c r="DG171" s="177"/>
      <c r="DH171" s="177"/>
      <c r="DI171" s="177"/>
      <c r="DJ171" s="177"/>
      <c r="DK171" s="177"/>
      <c r="DL171" s="177"/>
      <c r="DM171" s="177"/>
      <c r="DN171" s="177"/>
      <c r="DO171" s="177"/>
      <c r="DP171" s="177"/>
      <c r="DQ171" s="177"/>
      <c r="DR171" s="177"/>
      <c r="DS171" s="177"/>
      <c r="DT171" s="177"/>
      <c r="DU171" s="177"/>
      <c r="DV171" s="177"/>
      <c r="DW171" s="177"/>
      <c r="DX171" s="177"/>
      <c r="DY171" s="177"/>
      <c r="DZ171" s="177"/>
      <c r="EA171" s="177"/>
      <c r="EB171" s="177"/>
      <c r="EC171" s="177"/>
      <c r="ED171" s="177"/>
      <c r="EE171" s="177"/>
      <c r="EF171" s="177"/>
      <c r="EG171" s="177"/>
      <c r="EH171" s="177"/>
      <c r="EI171" s="177"/>
      <c r="EJ171" s="177"/>
      <c r="EK171" s="177"/>
      <c r="EL171" s="177"/>
      <c r="EM171" s="177"/>
      <c r="EN171" s="177"/>
      <c r="EO171" s="177"/>
      <c r="EP171" s="177"/>
      <c r="EQ171" s="177"/>
      <c r="ER171" s="177"/>
      <c r="ES171" s="177"/>
      <c r="ET171" s="177"/>
      <c r="EU171" s="177"/>
      <c r="EV171" s="177"/>
      <c r="EW171" s="177"/>
      <c r="EX171" s="177"/>
      <c r="EY171" s="177"/>
      <c r="EZ171" s="177"/>
      <c r="FA171" s="177"/>
      <c r="FB171" s="177"/>
      <c r="FC171" s="177"/>
      <c r="FD171" s="177"/>
      <c r="FE171" s="177"/>
      <c r="FF171" s="177"/>
      <c r="FG171" s="177"/>
      <c r="FH171" s="177"/>
      <c r="FI171" s="177"/>
      <c r="FJ171" s="177"/>
      <c r="FK171" s="177"/>
      <c r="FL171" s="177"/>
      <c r="FM171" s="177"/>
      <c r="FN171" s="177"/>
      <c r="FO171" s="177"/>
      <c r="FP171" s="177"/>
      <c r="FQ171" s="177"/>
      <c r="FR171" s="177"/>
      <c r="FS171" s="177"/>
      <c r="FT171" s="177"/>
      <c r="FU171" s="177"/>
      <c r="FV171" s="177"/>
      <c r="FW171" s="177"/>
      <c r="FX171" s="177"/>
      <c r="FY171" s="177"/>
      <c r="FZ171" s="177"/>
      <c r="GA171" s="177"/>
      <c r="GB171" s="177"/>
      <c r="GC171" s="177"/>
      <c r="GD171" s="177"/>
      <c r="GE171" s="177"/>
      <c r="GF171" s="177"/>
      <c r="GG171" s="177"/>
      <c r="GH171" s="177"/>
      <c r="GI171" s="177"/>
      <c r="GJ171" s="177"/>
      <c r="GK171" s="177"/>
      <c r="GL171" s="177"/>
      <c r="GM171" s="177"/>
      <c r="GN171" s="177"/>
      <c r="GO171" s="177"/>
      <c r="GP171" s="177"/>
      <c r="GQ171" s="177"/>
      <c r="GR171" s="177"/>
      <c r="GS171" s="177"/>
      <c r="GT171" s="177"/>
      <c r="GU171" s="177"/>
      <c r="GV171" s="177"/>
      <c r="GW171" s="177"/>
      <c r="GX171" s="177"/>
      <c r="GY171" s="177"/>
      <c r="GZ171" s="177"/>
      <c r="HA171" s="177"/>
      <c r="HB171" s="177"/>
      <c r="HC171" s="177"/>
      <c r="HD171" s="177"/>
      <c r="HE171" s="177"/>
      <c r="HF171" s="177"/>
      <c r="HG171" s="177"/>
      <c r="HH171" s="177"/>
      <c r="HI171" s="177"/>
      <c r="HJ171" s="177"/>
      <c r="HK171" s="177"/>
      <c r="HL171" s="177"/>
      <c r="HM171" s="177"/>
      <c r="HN171" s="177"/>
      <c r="HO171" s="177"/>
      <c r="HP171" s="177"/>
      <c r="HQ171" s="177"/>
      <c r="HR171" s="177"/>
      <c r="HS171" s="177"/>
      <c r="HT171" s="177"/>
      <c r="HU171" s="177"/>
      <c r="HV171" s="177"/>
      <c r="HW171" s="177"/>
      <c r="HX171" s="177"/>
      <c r="HY171" s="177"/>
      <c r="HZ171" s="177"/>
      <c r="IA171" s="177"/>
      <c r="IB171" s="177"/>
      <c r="IC171" s="177"/>
      <c r="ID171" s="177"/>
      <c r="IE171" s="177"/>
      <c r="IF171" s="177"/>
      <c r="IG171" s="177"/>
      <c r="IH171" s="177"/>
      <c r="II171" s="177"/>
      <c r="IJ171" s="177"/>
      <c r="IK171" s="177"/>
      <c r="IL171" s="177"/>
      <c r="IM171" s="177"/>
      <c r="IN171" s="177"/>
      <c r="IO171" s="177"/>
      <c r="IP171" s="177"/>
      <c r="IQ171" s="177"/>
      <c r="IR171" s="177"/>
      <c r="IS171" s="177"/>
      <c r="IT171" s="177"/>
      <c r="IU171" s="177"/>
      <c r="IV171" s="177"/>
      <c r="IW171" s="177"/>
    </row>
    <row r="172" spans="1:257" hidden="1" x14ac:dyDescent="0.25">
      <c r="A172" s="616"/>
      <c r="B172" s="618"/>
      <c r="C172" s="617"/>
      <c r="D172" s="617"/>
      <c r="E172" s="617"/>
      <c r="F172" s="617"/>
      <c r="G172" s="617"/>
      <c r="H172" s="10"/>
      <c r="I172" s="173">
        <v>0</v>
      </c>
      <c r="J172" s="177"/>
      <c r="K172" s="228"/>
      <c r="L172" s="210"/>
      <c r="M172" s="210"/>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c r="CM172" s="177"/>
      <c r="CN172" s="177"/>
      <c r="CO172" s="177"/>
      <c r="CP172" s="177"/>
      <c r="CQ172" s="177"/>
      <c r="CR172" s="177"/>
      <c r="CS172" s="177"/>
      <c r="CT172" s="177"/>
      <c r="CU172" s="177"/>
      <c r="CV172" s="177"/>
      <c r="CW172" s="177"/>
      <c r="CX172" s="177"/>
      <c r="CY172" s="177"/>
      <c r="CZ172" s="177"/>
      <c r="DA172" s="177"/>
      <c r="DB172" s="177"/>
      <c r="DC172" s="177"/>
      <c r="DD172" s="177"/>
      <c r="DE172" s="177"/>
      <c r="DF172" s="177"/>
      <c r="DG172" s="177"/>
      <c r="DH172" s="177"/>
      <c r="DI172" s="177"/>
      <c r="DJ172" s="177"/>
      <c r="DK172" s="177"/>
      <c r="DL172" s="177"/>
      <c r="DM172" s="177"/>
      <c r="DN172" s="177"/>
      <c r="DO172" s="177"/>
      <c r="DP172" s="177"/>
      <c r="DQ172" s="177"/>
      <c r="DR172" s="177"/>
      <c r="DS172" s="177"/>
      <c r="DT172" s="177"/>
      <c r="DU172" s="177"/>
      <c r="DV172" s="177"/>
      <c r="DW172" s="177"/>
      <c r="DX172" s="177"/>
      <c r="DY172" s="177"/>
      <c r="DZ172" s="177"/>
      <c r="EA172" s="177"/>
      <c r="EB172" s="177"/>
      <c r="EC172" s="177"/>
      <c r="ED172" s="177"/>
      <c r="EE172" s="177"/>
      <c r="EF172" s="177"/>
      <c r="EG172" s="177"/>
      <c r="EH172" s="177"/>
      <c r="EI172" s="177"/>
      <c r="EJ172" s="177"/>
      <c r="EK172" s="177"/>
      <c r="EL172" s="177"/>
      <c r="EM172" s="177"/>
      <c r="EN172" s="177"/>
      <c r="EO172" s="177"/>
      <c r="EP172" s="177"/>
      <c r="EQ172" s="177"/>
      <c r="ER172" s="177"/>
      <c r="ES172" s="177"/>
      <c r="ET172" s="177"/>
      <c r="EU172" s="177"/>
      <c r="EV172" s="177"/>
      <c r="EW172" s="177"/>
      <c r="EX172" s="177"/>
      <c r="EY172" s="177"/>
      <c r="EZ172" s="177"/>
      <c r="FA172" s="177"/>
      <c r="FB172" s="177"/>
      <c r="FC172" s="177"/>
      <c r="FD172" s="177"/>
      <c r="FE172" s="177"/>
      <c r="FF172" s="177"/>
      <c r="FG172" s="177"/>
      <c r="FH172" s="177"/>
      <c r="FI172" s="177"/>
      <c r="FJ172" s="177"/>
      <c r="FK172" s="177"/>
      <c r="FL172" s="177"/>
      <c r="FM172" s="177"/>
      <c r="FN172" s="177"/>
      <c r="FO172" s="177"/>
      <c r="FP172" s="177"/>
      <c r="FQ172" s="177"/>
      <c r="FR172" s="177"/>
      <c r="FS172" s="177"/>
      <c r="FT172" s="177"/>
      <c r="FU172" s="177"/>
      <c r="FV172" s="177"/>
      <c r="FW172" s="177"/>
      <c r="FX172" s="177"/>
      <c r="FY172" s="177"/>
      <c r="FZ172" s="177"/>
      <c r="GA172" s="177"/>
      <c r="GB172" s="177"/>
      <c r="GC172" s="177"/>
      <c r="GD172" s="177"/>
      <c r="GE172" s="177"/>
      <c r="GF172" s="177"/>
      <c r="GG172" s="177"/>
      <c r="GH172" s="177"/>
      <c r="GI172" s="177"/>
      <c r="GJ172" s="177"/>
      <c r="GK172" s="177"/>
      <c r="GL172" s="177"/>
      <c r="GM172" s="177"/>
      <c r="GN172" s="177"/>
      <c r="GO172" s="177"/>
      <c r="GP172" s="177"/>
      <c r="GQ172" s="177"/>
      <c r="GR172" s="177"/>
      <c r="GS172" s="177"/>
      <c r="GT172" s="177"/>
      <c r="GU172" s="177"/>
      <c r="GV172" s="177"/>
      <c r="GW172" s="177"/>
      <c r="GX172" s="177"/>
      <c r="GY172" s="177"/>
      <c r="GZ172" s="177"/>
      <c r="HA172" s="177"/>
      <c r="HB172" s="177"/>
      <c r="HC172" s="177"/>
      <c r="HD172" s="177"/>
      <c r="HE172" s="177"/>
      <c r="HF172" s="177"/>
      <c r="HG172" s="177"/>
      <c r="HH172" s="177"/>
      <c r="HI172" s="177"/>
      <c r="HJ172" s="177"/>
      <c r="HK172" s="177"/>
      <c r="HL172" s="177"/>
      <c r="HM172" s="177"/>
      <c r="HN172" s="177"/>
      <c r="HO172" s="177"/>
      <c r="HP172" s="177"/>
      <c r="HQ172" s="177"/>
      <c r="HR172" s="177"/>
      <c r="HS172" s="177"/>
      <c r="HT172" s="177"/>
      <c r="HU172" s="177"/>
      <c r="HV172" s="177"/>
      <c r="HW172" s="177"/>
      <c r="HX172" s="177"/>
      <c r="HY172" s="177"/>
      <c r="HZ172" s="177"/>
      <c r="IA172" s="177"/>
      <c r="IB172" s="177"/>
      <c r="IC172" s="177"/>
      <c r="ID172" s="177"/>
      <c r="IE172" s="177"/>
      <c r="IF172" s="177"/>
      <c r="IG172" s="177"/>
      <c r="IH172" s="177"/>
      <c r="II172" s="177"/>
      <c r="IJ172" s="177"/>
      <c r="IK172" s="177"/>
      <c r="IL172" s="177"/>
      <c r="IM172" s="177"/>
      <c r="IN172" s="177"/>
      <c r="IO172" s="177"/>
      <c r="IP172" s="177"/>
      <c r="IQ172" s="177"/>
      <c r="IR172" s="177"/>
      <c r="IS172" s="177"/>
      <c r="IT172" s="177"/>
      <c r="IU172" s="177"/>
      <c r="IV172" s="177"/>
      <c r="IW172" s="177"/>
    </row>
    <row r="173" spans="1:257" hidden="1" x14ac:dyDescent="0.25">
      <c r="A173" s="616"/>
      <c r="B173" s="618"/>
      <c r="C173" s="617"/>
      <c r="D173" s="617"/>
      <c r="E173" s="617"/>
      <c r="F173" s="617"/>
      <c r="G173" s="617"/>
      <c r="H173" s="10"/>
      <c r="I173" s="173">
        <v>0</v>
      </c>
      <c r="J173" s="177"/>
      <c r="K173" s="228"/>
      <c r="L173" s="210"/>
      <c r="M173" s="210"/>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177"/>
      <c r="DU173" s="177"/>
      <c r="DV173" s="177"/>
      <c r="DW173" s="177"/>
      <c r="DX173" s="177"/>
      <c r="DY173" s="177"/>
      <c r="DZ173" s="177"/>
      <c r="EA173" s="177"/>
      <c r="EB173" s="177"/>
      <c r="EC173" s="177"/>
      <c r="ED173" s="177"/>
      <c r="EE173" s="177"/>
      <c r="EF173" s="177"/>
      <c r="EG173" s="177"/>
      <c r="EH173" s="177"/>
      <c r="EI173" s="177"/>
      <c r="EJ173" s="177"/>
      <c r="EK173" s="177"/>
      <c r="EL173" s="177"/>
      <c r="EM173" s="177"/>
      <c r="EN173" s="177"/>
      <c r="EO173" s="177"/>
      <c r="EP173" s="177"/>
      <c r="EQ173" s="177"/>
      <c r="ER173" s="177"/>
      <c r="ES173" s="177"/>
      <c r="ET173" s="177"/>
      <c r="EU173" s="177"/>
      <c r="EV173" s="177"/>
      <c r="EW173" s="177"/>
      <c r="EX173" s="177"/>
      <c r="EY173" s="177"/>
      <c r="EZ173" s="177"/>
      <c r="FA173" s="177"/>
      <c r="FB173" s="177"/>
      <c r="FC173" s="177"/>
      <c r="FD173" s="177"/>
      <c r="FE173" s="177"/>
      <c r="FF173" s="177"/>
      <c r="FG173" s="177"/>
      <c r="FH173" s="177"/>
      <c r="FI173" s="177"/>
      <c r="FJ173" s="177"/>
      <c r="FK173" s="177"/>
      <c r="FL173" s="177"/>
      <c r="FM173" s="177"/>
      <c r="FN173" s="177"/>
      <c r="FO173" s="177"/>
      <c r="FP173" s="177"/>
      <c r="FQ173" s="177"/>
      <c r="FR173" s="177"/>
      <c r="FS173" s="177"/>
      <c r="FT173" s="177"/>
      <c r="FU173" s="177"/>
      <c r="FV173" s="177"/>
      <c r="FW173" s="177"/>
      <c r="FX173" s="177"/>
      <c r="FY173" s="177"/>
      <c r="FZ173" s="177"/>
      <c r="GA173" s="177"/>
      <c r="GB173" s="177"/>
      <c r="GC173" s="177"/>
      <c r="GD173" s="177"/>
      <c r="GE173" s="177"/>
      <c r="GF173" s="177"/>
      <c r="GG173" s="177"/>
      <c r="GH173" s="177"/>
      <c r="GI173" s="177"/>
      <c r="GJ173" s="177"/>
      <c r="GK173" s="177"/>
      <c r="GL173" s="177"/>
      <c r="GM173" s="177"/>
      <c r="GN173" s="177"/>
      <c r="GO173" s="177"/>
      <c r="GP173" s="177"/>
      <c r="GQ173" s="177"/>
      <c r="GR173" s="177"/>
      <c r="GS173" s="177"/>
      <c r="GT173" s="177"/>
      <c r="GU173" s="177"/>
      <c r="GV173" s="177"/>
      <c r="GW173" s="177"/>
      <c r="GX173" s="177"/>
      <c r="GY173" s="177"/>
      <c r="GZ173" s="177"/>
      <c r="HA173" s="177"/>
      <c r="HB173" s="177"/>
      <c r="HC173" s="177"/>
      <c r="HD173" s="177"/>
      <c r="HE173" s="177"/>
      <c r="HF173" s="177"/>
      <c r="HG173" s="177"/>
      <c r="HH173" s="177"/>
      <c r="HI173" s="177"/>
      <c r="HJ173" s="177"/>
      <c r="HK173" s="177"/>
      <c r="HL173" s="177"/>
      <c r="HM173" s="177"/>
      <c r="HN173" s="177"/>
      <c r="HO173" s="177"/>
      <c r="HP173" s="177"/>
      <c r="HQ173" s="177"/>
      <c r="HR173" s="177"/>
      <c r="HS173" s="177"/>
      <c r="HT173" s="177"/>
      <c r="HU173" s="177"/>
      <c r="HV173" s="177"/>
      <c r="HW173" s="177"/>
      <c r="HX173" s="177"/>
      <c r="HY173" s="177"/>
      <c r="HZ173" s="177"/>
      <c r="IA173" s="177"/>
      <c r="IB173" s="177"/>
      <c r="IC173" s="177"/>
      <c r="ID173" s="177"/>
      <c r="IE173" s="177"/>
      <c r="IF173" s="177"/>
      <c r="IG173" s="177"/>
      <c r="IH173" s="177"/>
      <c r="II173" s="177"/>
      <c r="IJ173" s="177"/>
      <c r="IK173" s="177"/>
      <c r="IL173" s="177"/>
      <c r="IM173" s="177"/>
      <c r="IN173" s="177"/>
      <c r="IO173" s="177"/>
      <c r="IP173" s="177"/>
      <c r="IQ173" s="177"/>
      <c r="IR173" s="177"/>
      <c r="IS173" s="177"/>
      <c r="IT173" s="177"/>
      <c r="IU173" s="177"/>
      <c r="IV173" s="177"/>
      <c r="IW173" s="177"/>
    </row>
    <row r="174" spans="1:257" hidden="1" x14ac:dyDescent="0.25">
      <c r="A174" s="616"/>
      <c r="B174" s="618"/>
      <c r="C174" s="617"/>
      <c r="D174" s="617"/>
      <c r="E174" s="617"/>
      <c r="F174" s="617"/>
      <c r="G174" s="617"/>
      <c r="H174" s="10"/>
      <c r="I174" s="173">
        <v>0</v>
      </c>
      <c r="J174" s="177"/>
      <c r="K174" s="228"/>
      <c r="L174" s="210"/>
      <c r="M174" s="210"/>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C174" s="177"/>
      <c r="ED174" s="177"/>
      <c r="EE174" s="177"/>
      <c r="EF174" s="177"/>
      <c r="EG174" s="177"/>
      <c r="EH174" s="177"/>
      <c r="EI174" s="177"/>
      <c r="EJ174" s="177"/>
      <c r="EK174" s="177"/>
      <c r="EL174" s="177"/>
      <c r="EM174" s="177"/>
      <c r="EN174" s="177"/>
      <c r="EO174" s="177"/>
      <c r="EP174" s="177"/>
      <c r="EQ174" s="177"/>
      <c r="ER174" s="177"/>
      <c r="ES174" s="177"/>
      <c r="ET174" s="177"/>
      <c r="EU174" s="177"/>
      <c r="EV174" s="177"/>
      <c r="EW174" s="177"/>
      <c r="EX174" s="177"/>
      <c r="EY174" s="177"/>
      <c r="EZ174" s="177"/>
      <c r="FA174" s="177"/>
      <c r="FB174" s="177"/>
      <c r="FC174" s="177"/>
      <c r="FD174" s="177"/>
      <c r="FE174" s="177"/>
      <c r="FF174" s="177"/>
      <c r="FG174" s="177"/>
      <c r="FH174" s="177"/>
      <c r="FI174" s="177"/>
      <c r="FJ174" s="177"/>
      <c r="FK174" s="177"/>
      <c r="FL174" s="177"/>
      <c r="FM174" s="177"/>
      <c r="FN174" s="177"/>
      <c r="FO174" s="177"/>
      <c r="FP174" s="177"/>
      <c r="FQ174" s="177"/>
      <c r="FR174" s="177"/>
      <c r="FS174" s="177"/>
      <c r="FT174" s="177"/>
      <c r="FU174" s="177"/>
      <c r="FV174" s="177"/>
      <c r="FW174" s="177"/>
      <c r="FX174" s="177"/>
      <c r="FY174" s="177"/>
      <c r="FZ174" s="177"/>
      <c r="GA174" s="177"/>
      <c r="GB174" s="177"/>
      <c r="GC174" s="177"/>
      <c r="GD174" s="177"/>
      <c r="GE174" s="177"/>
      <c r="GF174" s="177"/>
      <c r="GG174" s="177"/>
      <c r="GH174" s="177"/>
      <c r="GI174" s="177"/>
      <c r="GJ174" s="177"/>
      <c r="GK174" s="177"/>
      <c r="GL174" s="177"/>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N174" s="177"/>
      <c r="IO174" s="177"/>
      <c r="IP174" s="177"/>
      <c r="IQ174" s="177"/>
      <c r="IR174" s="177"/>
      <c r="IS174" s="177"/>
      <c r="IT174" s="177"/>
      <c r="IU174" s="177"/>
      <c r="IV174" s="177"/>
      <c r="IW174" s="177"/>
    </row>
    <row r="175" spans="1:257" hidden="1" x14ac:dyDescent="0.25">
      <c r="A175" s="616"/>
      <c r="B175" s="618"/>
      <c r="C175" s="617"/>
      <c r="D175" s="617"/>
      <c r="E175" s="617"/>
      <c r="F175" s="617"/>
      <c r="G175" s="617"/>
      <c r="H175" s="10"/>
      <c r="I175" s="173">
        <v>0</v>
      </c>
      <c r="J175" s="177"/>
      <c r="K175" s="228"/>
      <c r="L175" s="210"/>
      <c r="M175" s="210"/>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c r="DW175" s="177"/>
      <c r="DX175" s="177"/>
      <c r="DY175" s="177"/>
      <c r="DZ175" s="177"/>
      <c r="EA175" s="177"/>
      <c r="EB175" s="177"/>
      <c r="EC175" s="177"/>
      <c r="ED175" s="177"/>
      <c r="EE175" s="177"/>
      <c r="EF175" s="177"/>
      <c r="EG175" s="177"/>
      <c r="EH175" s="177"/>
      <c r="EI175" s="177"/>
      <c r="EJ175" s="177"/>
      <c r="EK175" s="177"/>
      <c r="EL175" s="177"/>
      <c r="EM175" s="177"/>
      <c r="EN175" s="177"/>
      <c r="EO175" s="177"/>
      <c r="EP175" s="177"/>
      <c r="EQ175" s="177"/>
      <c r="ER175" s="177"/>
      <c r="ES175" s="177"/>
      <c r="ET175" s="177"/>
      <c r="EU175" s="177"/>
      <c r="EV175" s="177"/>
      <c r="EW175" s="177"/>
      <c r="EX175" s="177"/>
      <c r="EY175" s="177"/>
      <c r="EZ175" s="177"/>
      <c r="FA175" s="177"/>
      <c r="FB175" s="177"/>
      <c r="FC175" s="177"/>
      <c r="FD175" s="177"/>
      <c r="FE175" s="177"/>
      <c r="FF175" s="177"/>
      <c r="FG175" s="177"/>
      <c r="FH175" s="177"/>
      <c r="FI175" s="177"/>
      <c r="FJ175" s="177"/>
      <c r="FK175" s="177"/>
      <c r="FL175" s="177"/>
      <c r="FM175" s="177"/>
      <c r="FN175" s="177"/>
      <c r="FO175" s="177"/>
      <c r="FP175" s="177"/>
      <c r="FQ175" s="177"/>
      <c r="FR175" s="177"/>
      <c r="FS175" s="177"/>
      <c r="FT175" s="177"/>
      <c r="FU175" s="177"/>
      <c r="FV175" s="177"/>
      <c r="FW175" s="177"/>
      <c r="FX175" s="177"/>
      <c r="FY175" s="177"/>
      <c r="FZ175" s="177"/>
      <c r="GA175" s="177"/>
      <c r="GB175" s="177"/>
      <c r="GC175" s="177"/>
      <c r="GD175" s="177"/>
      <c r="GE175" s="177"/>
      <c r="GF175" s="177"/>
      <c r="GG175" s="177"/>
      <c r="GH175" s="177"/>
      <c r="GI175" s="177"/>
      <c r="GJ175" s="177"/>
      <c r="GK175" s="177"/>
      <c r="GL175" s="177"/>
      <c r="GM175" s="177"/>
      <c r="GN175" s="177"/>
      <c r="GO175" s="177"/>
      <c r="GP175" s="177"/>
      <c r="GQ175" s="177"/>
      <c r="GR175" s="177"/>
      <c r="GS175" s="177"/>
      <c r="GT175" s="177"/>
      <c r="GU175" s="177"/>
      <c r="GV175" s="177"/>
      <c r="GW175" s="177"/>
      <c r="GX175" s="17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c r="IC175" s="177"/>
      <c r="ID175" s="177"/>
      <c r="IE175" s="177"/>
      <c r="IF175" s="177"/>
      <c r="IG175" s="177"/>
      <c r="IH175" s="177"/>
      <c r="II175" s="177"/>
      <c r="IJ175" s="177"/>
      <c r="IK175" s="177"/>
      <c r="IL175" s="177"/>
      <c r="IM175" s="177"/>
      <c r="IN175" s="177"/>
      <c r="IO175" s="177"/>
      <c r="IP175" s="177"/>
      <c r="IQ175" s="177"/>
      <c r="IR175" s="177"/>
      <c r="IS175" s="177"/>
      <c r="IT175" s="177"/>
      <c r="IU175" s="177"/>
      <c r="IV175" s="177"/>
      <c r="IW175" s="177"/>
    </row>
    <row r="176" spans="1:257" hidden="1" x14ac:dyDescent="0.25">
      <c r="A176" s="616"/>
      <c r="B176" s="618"/>
      <c r="C176" s="617"/>
      <c r="D176" s="617"/>
      <c r="E176" s="617"/>
      <c r="F176" s="617"/>
      <c r="G176" s="617"/>
      <c r="H176" s="10"/>
      <c r="I176" s="173">
        <v>0</v>
      </c>
      <c r="J176" s="177"/>
      <c r="K176" s="228"/>
      <c r="L176" s="210"/>
      <c r="M176" s="210"/>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c r="DS176" s="177"/>
      <c r="DT176" s="177"/>
      <c r="DU176" s="177"/>
      <c r="DV176" s="177"/>
      <c r="DW176" s="177"/>
      <c r="DX176" s="177"/>
      <c r="DY176" s="177"/>
      <c r="DZ176" s="177"/>
      <c r="EA176" s="177"/>
      <c r="EB176" s="177"/>
      <c r="EC176" s="177"/>
      <c r="ED176" s="177"/>
      <c r="EE176" s="177"/>
      <c r="EF176" s="177"/>
      <c r="EG176" s="177"/>
      <c r="EH176" s="177"/>
      <c r="EI176" s="177"/>
      <c r="EJ176" s="177"/>
      <c r="EK176" s="177"/>
      <c r="EL176" s="177"/>
      <c r="EM176" s="177"/>
      <c r="EN176" s="177"/>
      <c r="EO176" s="177"/>
      <c r="EP176" s="177"/>
      <c r="EQ176" s="177"/>
      <c r="ER176" s="177"/>
      <c r="ES176" s="177"/>
      <c r="ET176" s="177"/>
      <c r="EU176" s="177"/>
      <c r="EV176" s="177"/>
      <c r="EW176" s="177"/>
      <c r="EX176" s="177"/>
      <c r="EY176" s="177"/>
      <c r="EZ176" s="177"/>
      <c r="FA176" s="177"/>
      <c r="FB176" s="177"/>
      <c r="FC176" s="177"/>
      <c r="FD176" s="177"/>
      <c r="FE176" s="177"/>
      <c r="FF176" s="177"/>
      <c r="FG176" s="177"/>
      <c r="FH176" s="177"/>
      <c r="FI176" s="177"/>
      <c r="FJ176" s="177"/>
      <c r="FK176" s="177"/>
      <c r="FL176" s="177"/>
      <c r="FM176" s="177"/>
      <c r="FN176" s="177"/>
      <c r="FO176" s="177"/>
      <c r="FP176" s="177"/>
      <c r="FQ176" s="177"/>
      <c r="FR176" s="177"/>
      <c r="FS176" s="177"/>
      <c r="FT176" s="177"/>
      <c r="FU176" s="177"/>
      <c r="FV176" s="177"/>
      <c r="FW176" s="177"/>
      <c r="FX176" s="177"/>
      <c r="FY176" s="177"/>
      <c r="FZ176" s="177"/>
      <c r="GA176" s="177"/>
      <c r="GB176" s="177"/>
      <c r="GC176" s="177"/>
      <c r="GD176" s="177"/>
      <c r="GE176" s="177"/>
      <c r="GF176" s="177"/>
      <c r="GG176" s="177"/>
      <c r="GH176" s="177"/>
      <c r="GI176" s="177"/>
      <c r="GJ176" s="177"/>
      <c r="GK176" s="177"/>
      <c r="GL176" s="177"/>
      <c r="GM176" s="177"/>
      <c r="GN176" s="177"/>
      <c r="GO176" s="177"/>
      <c r="GP176" s="177"/>
      <c r="GQ176" s="177"/>
      <c r="GR176" s="177"/>
      <c r="GS176" s="177"/>
      <c r="GT176" s="177"/>
      <c r="GU176" s="177"/>
      <c r="GV176" s="177"/>
      <c r="GW176" s="177"/>
      <c r="GX176" s="17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c r="IC176" s="177"/>
      <c r="ID176" s="177"/>
      <c r="IE176" s="177"/>
      <c r="IF176" s="177"/>
      <c r="IG176" s="177"/>
      <c r="IH176" s="177"/>
      <c r="II176" s="177"/>
      <c r="IJ176" s="177"/>
      <c r="IK176" s="177"/>
      <c r="IL176" s="177"/>
      <c r="IM176" s="177"/>
      <c r="IN176" s="177"/>
      <c r="IO176" s="177"/>
      <c r="IP176" s="177"/>
      <c r="IQ176" s="177"/>
      <c r="IR176" s="177"/>
      <c r="IS176" s="177"/>
      <c r="IT176" s="177"/>
      <c r="IU176" s="177"/>
      <c r="IV176" s="177"/>
      <c r="IW176" s="177"/>
    </row>
    <row r="177" spans="1:257" hidden="1" x14ac:dyDescent="0.25">
      <c r="A177" s="616"/>
      <c r="B177" s="618"/>
      <c r="C177" s="617"/>
      <c r="D177" s="617"/>
      <c r="E177" s="617"/>
      <c r="F177" s="617"/>
      <c r="G177" s="617"/>
      <c r="H177" s="10"/>
      <c r="I177" s="173">
        <v>0</v>
      </c>
      <c r="J177" s="177"/>
      <c r="K177" s="228"/>
      <c r="L177" s="210"/>
      <c r="M177" s="210"/>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c r="DS177" s="177"/>
      <c r="DT177" s="177"/>
      <c r="DU177" s="177"/>
      <c r="DV177" s="177"/>
      <c r="DW177" s="177"/>
      <c r="DX177" s="177"/>
      <c r="DY177" s="177"/>
      <c r="DZ177" s="177"/>
      <c r="EA177" s="177"/>
      <c r="EB177" s="177"/>
      <c r="EC177" s="177"/>
      <c r="ED177" s="177"/>
      <c r="EE177" s="177"/>
      <c r="EF177" s="177"/>
      <c r="EG177" s="177"/>
      <c r="EH177" s="177"/>
      <c r="EI177" s="177"/>
      <c r="EJ177" s="177"/>
      <c r="EK177" s="177"/>
      <c r="EL177" s="177"/>
      <c r="EM177" s="177"/>
      <c r="EN177" s="177"/>
      <c r="EO177" s="177"/>
      <c r="EP177" s="177"/>
      <c r="EQ177" s="177"/>
      <c r="ER177" s="177"/>
      <c r="ES177" s="177"/>
      <c r="ET177" s="177"/>
      <c r="EU177" s="177"/>
      <c r="EV177" s="177"/>
      <c r="EW177" s="177"/>
      <c r="EX177" s="177"/>
      <c r="EY177" s="177"/>
      <c r="EZ177" s="177"/>
      <c r="FA177" s="177"/>
      <c r="FB177" s="177"/>
      <c r="FC177" s="177"/>
      <c r="FD177" s="177"/>
      <c r="FE177" s="177"/>
      <c r="FF177" s="177"/>
      <c r="FG177" s="177"/>
      <c r="FH177" s="177"/>
      <c r="FI177" s="177"/>
      <c r="FJ177" s="177"/>
      <c r="FK177" s="177"/>
      <c r="FL177" s="177"/>
      <c r="FM177" s="177"/>
      <c r="FN177" s="177"/>
      <c r="FO177" s="177"/>
      <c r="FP177" s="177"/>
      <c r="FQ177" s="177"/>
      <c r="FR177" s="177"/>
      <c r="FS177" s="177"/>
      <c r="FT177" s="177"/>
      <c r="FU177" s="177"/>
      <c r="FV177" s="177"/>
      <c r="FW177" s="177"/>
      <c r="FX177" s="177"/>
      <c r="FY177" s="177"/>
      <c r="FZ177" s="177"/>
      <c r="GA177" s="177"/>
      <c r="GB177" s="177"/>
      <c r="GC177" s="177"/>
      <c r="GD177" s="177"/>
      <c r="GE177" s="177"/>
      <c r="GF177" s="177"/>
      <c r="GG177" s="177"/>
      <c r="GH177" s="177"/>
      <c r="GI177" s="177"/>
      <c r="GJ177" s="177"/>
      <c r="GK177" s="177"/>
      <c r="GL177" s="177"/>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N177" s="177"/>
      <c r="IO177" s="177"/>
      <c r="IP177" s="177"/>
      <c r="IQ177" s="177"/>
      <c r="IR177" s="177"/>
      <c r="IS177" s="177"/>
      <c r="IT177" s="177"/>
      <c r="IU177" s="177"/>
      <c r="IV177" s="177"/>
      <c r="IW177" s="177"/>
    </row>
    <row r="178" spans="1:257" hidden="1" x14ac:dyDescent="0.25">
      <c r="A178" s="616"/>
      <c r="B178" s="618"/>
      <c r="C178" s="617"/>
      <c r="D178" s="617"/>
      <c r="E178" s="617"/>
      <c r="F178" s="617"/>
      <c r="G178" s="617"/>
      <c r="H178" s="10"/>
      <c r="I178" s="173">
        <v>0</v>
      </c>
      <c r="J178" s="177"/>
      <c r="K178" s="228"/>
      <c r="L178" s="210"/>
      <c r="M178" s="210"/>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177"/>
      <c r="CP178" s="177"/>
      <c r="CQ178" s="177"/>
      <c r="CR178" s="177"/>
      <c r="CS178" s="177"/>
      <c r="CT178" s="177"/>
      <c r="CU178" s="177"/>
      <c r="CV178" s="177"/>
      <c r="CW178" s="177"/>
      <c r="CX178" s="177"/>
      <c r="CY178" s="177"/>
      <c r="CZ178" s="177"/>
      <c r="DA178" s="177"/>
      <c r="DB178" s="177"/>
      <c r="DC178" s="177"/>
      <c r="DD178" s="177"/>
      <c r="DE178" s="177"/>
      <c r="DF178" s="177"/>
      <c r="DG178" s="177"/>
      <c r="DH178" s="177"/>
      <c r="DI178" s="177"/>
      <c r="DJ178" s="177"/>
      <c r="DK178" s="177"/>
      <c r="DL178" s="177"/>
      <c r="DM178" s="177"/>
      <c r="DN178" s="177"/>
      <c r="DO178" s="177"/>
      <c r="DP178" s="177"/>
      <c r="DQ178" s="177"/>
      <c r="DR178" s="177"/>
      <c r="DS178" s="177"/>
      <c r="DT178" s="177"/>
      <c r="DU178" s="177"/>
      <c r="DV178" s="177"/>
      <c r="DW178" s="177"/>
      <c r="DX178" s="177"/>
      <c r="DY178" s="177"/>
      <c r="DZ178" s="177"/>
      <c r="EA178" s="177"/>
      <c r="EB178" s="177"/>
      <c r="EC178" s="177"/>
      <c r="ED178" s="177"/>
      <c r="EE178" s="177"/>
      <c r="EF178" s="177"/>
      <c r="EG178" s="177"/>
      <c r="EH178" s="177"/>
      <c r="EI178" s="177"/>
      <c r="EJ178" s="177"/>
      <c r="EK178" s="177"/>
      <c r="EL178" s="177"/>
      <c r="EM178" s="177"/>
      <c r="EN178" s="177"/>
      <c r="EO178" s="177"/>
      <c r="EP178" s="177"/>
      <c r="EQ178" s="177"/>
      <c r="ER178" s="177"/>
      <c r="ES178" s="177"/>
      <c r="ET178" s="177"/>
      <c r="EU178" s="177"/>
      <c r="EV178" s="177"/>
      <c r="EW178" s="177"/>
      <c r="EX178" s="177"/>
      <c r="EY178" s="177"/>
      <c r="EZ178" s="177"/>
      <c r="FA178" s="177"/>
      <c r="FB178" s="177"/>
      <c r="FC178" s="177"/>
      <c r="FD178" s="177"/>
      <c r="FE178" s="177"/>
      <c r="FF178" s="177"/>
      <c r="FG178" s="177"/>
      <c r="FH178" s="177"/>
      <c r="FI178" s="177"/>
      <c r="FJ178" s="177"/>
      <c r="FK178" s="177"/>
      <c r="FL178" s="177"/>
      <c r="FM178" s="177"/>
      <c r="FN178" s="177"/>
      <c r="FO178" s="177"/>
      <c r="FP178" s="177"/>
      <c r="FQ178" s="177"/>
      <c r="FR178" s="177"/>
      <c r="FS178" s="177"/>
      <c r="FT178" s="177"/>
      <c r="FU178" s="177"/>
      <c r="FV178" s="177"/>
      <c r="FW178" s="177"/>
      <c r="FX178" s="177"/>
      <c r="FY178" s="177"/>
      <c r="FZ178" s="177"/>
      <c r="GA178" s="177"/>
      <c r="GB178" s="177"/>
      <c r="GC178" s="177"/>
      <c r="GD178" s="177"/>
      <c r="GE178" s="177"/>
      <c r="GF178" s="177"/>
      <c r="GG178" s="177"/>
      <c r="GH178" s="177"/>
      <c r="GI178" s="177"/>
      <c r="GJ178" s="177"/>
      <c r="GK178" s="177"/>
      <c r="GL178" s="177"/>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N178" s="177"/>
      <c r="IO178" s="177"/>
      <c r="IP178" s="177"/>
      <c r="IQ178" s="177"/>
      <c r="IR178" s="177"/>
      <c r="IS178" s="177"/>
      <c r="IT178" s="177"/>
      <c r="IU178" s="177"/>
      <c r="IV178" s="177"/>
      <c r="IW178" s="177"/>
    </row>
    <row r="179" spans="1:257" ht="15.05" hidden="1" customHeight="1" x14ac:dyDescent="0.25">
      <c r="A179" s="616"/>
      <c r="B179" s="618"/>
      <c r="C179" s="617"/>
      <c r="D179" s="617"/>
      <c r="E179" s="617"/>
      <c r="F179" s="617"/>
      <c r="G179" s="617"/>
      <c r="H179" s="10"/>
      <c r="I179" s="173">
        <v>0</v>
      </c>
      <c r="J179" s="177"/>
      <c r="K179" s="228"/>
      <c r="L179" s="210"/>
      <c r="M179" s="210"/>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c r="CN179" s="177"/>
      <c r="CO179" s="177"/>
      <c r="CP179" s="177"/>
      <c r="CQ179" s="177"/>
      <c r="CR179" s="177"/>
      <c r="CS179" s="177"/>
      <c r="CT179" s="177"/>
      <c r="CU179" s="177"/>
      <c r="CV179" s="177"/>
      <c r="CW179" s="177"/>
      <c r="CX179" s="177"/>
      <c r="CY179" s="177"/>
      <c r="CZ179" s="177"/>
      <c r="DA179" s="177"/>
      <c r="DB179" s="177"/>
      <c r="DC179" s="177"/>
      <c r="DD179" s="177"/>
      <c r="DE179" s="177"/>
      <c r="DF179" s="177"/>
      <c r="DG179" s="177"/>
      <c r="DH179" s="177"/>
      <c r="DI179" s="177"/>
      <c r="DJ179" s="177"/>
      <c r="DK179" s="177"/>
      <c r="DL179" s="177"/>
      <c r="DM179" s="177"/>
      <c r="DN179" s="177"/>
      <c r="DO179" s="177"/>
      <c r="DP179" s="177"/>
      <c r="DQ179" s="177"/>
      <c r="DR179" s="177"/>
      <c r="DS179" s="177"/>
      <c r="DT179" s="177"/>
      <c r="DU179" s="177"/>
      <c r="DV179" s="177"/>
      <c r="DW179" s="177"/>
      <c r="DX179" s="177"/>
      <c r="DY179" s="177"/>
      <c r="DZ179" s="177"/>
      <c r="EA179" s="177"/>
      <c r="EB179" s="177"/>
      <c r="EC179" s="177"/>
      <c r="ED179" s="177"/>
      <c r="EE179" s="177"/>
      <c r="EF179" s="177"/>
      <c r="EG179" s="177"/>
      <c r="EH179" s="177"/>
      <c r="EI179" s="177"/>
      <c r="EJ179" s="177"/>
      <c r="EK179" s="177"/>
      <c r="EL179" s="177"/>
      <c r="EM179" s="177"/>
      <c r="EN179" s="177"/>
      <c r="EO179" s="177"/>
      <c r="EP179" s="177"/>
      <c r="EQ179" s="177"/>
      <c r="ER179" s="177"/>
      <c r="ES179" s="177"/>
      <c r="ET179" s="177"/>
      <c r="EU179" s="177"/>
      <c r="EV179" s="177"/>
      <c r="EW179" s="177"/>
      <c r="EX179" s="177"/>
      <c r="EY179" s="177"/>
      <c r="EZ179" s="177"/>
      <c r="FA179" s="177"/>
      <c r="FB179" s="177"/>
      <c r="FC179" s="177"/>
      <c r="FD179" s="177"/>
      <c r="FE179" s="177"/>
      <c r="FF179" s="177"/>
      <c r="FG179" s="177"/>
      <c r="FH179" s="177"/>
      <c r="FI179" s="177"/>
      <c r="FJ179" s="177"/>
      <c r="FK179" s="177"/>
      <c r="FL179" s="177"/>
      <c r="FM179" s="177"/>
      <c r="FN179" s="177"/>
      <c r="FO179" s="177"/>
      <c r="FP179" s="177"/>
      <c r="FQ179" s="177"/>
      <c r="FR179" s="177"/>
      <c r="FS179" s="177"/>
      <c r="FT179" s="177"/>
      <c r="FU179" s="177"/>
      <c r="FV179" s="177"/>
      <c r="FW179" s="177"/>
      <c r="FX179" s="177"/>
      <c r="FY179" s="177"/>
      <c r="FZ179" s="177"/>
      <c r="GA179" s="177"/>
      <c r="GB179" s="177"/>
      <c r="GC179" s="177"/>
      <c r="GD179" s="177"/>
      <c r="GE179" s="177"/>
      <c r="GF179" s="177"/>
      <c r="GG179" s="177"/>
      <c r="GH179" s="177"/>
      <c r="GI179" s="177"/>
      <c r="GJ179" s="177"/>
      <c r="GK179" s="177"/>
      <c r="GL179" s="177"/>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N179" s="177"/>
      <c r="IO179" s="177"/>
      <c r="IP179" s="177"/>
      <c r="IQ179" s="177"/>
      <c r="IR179" s="177"/>
      <c r="IS179" s="177"/>
      <c r="IT179" s="177"/>
      <c r="IU179" s="177"/>
      <c r="IV179" s="177"/>
      <c r="IW179" s="177"/>
    </row>
    <row r="180" spans="1:257" hidden="1" x14ac:dyDescent="0.25">
      <c r="A180" s="616"/>
      <c r="B180" s="618"/>
      <c r="C180" s="617"/>
      <c r="D180" s="617"/>
      <c r="E180" s="617"/>
      <c r="F180" s="617"/>
      <c r="G180" s="617"/>
      <c r="H180" s="8"/>
      <c r="I180" s="173">
        <v>0</v>
      </c>
      <c r="J180" s="177"/>
    </row>
    <row r="181" spans="1:257" ht="15.05" hidden="1" customHeight="1" x14ac:dyDescent="0.25">
      <c r="A181" s="616"/>
      <c r="B181" s="618"/>
      <c r="C181" s="617"/>
      <c r="D181" s="617"/>
      <c r="E181" s="617"/>
      <c r="F181" s="617"/>
      <c r="G181" s="617"/>
      <c r="H181" s="8"/>
      <c r="I181" s="173">
        <v>0</v>
      </c>
      <c r="J181" s="177"/>
    </row>
    <row r="182" spans="1:257" ht="15.05" hidden="1" customHeight="1" x14ac:dyDescent="0.25">
      <c r="A182" s="616"/>
      <c r="B182" s="618"/>
      <c r="C182" s="617"/>
      <c r="D182" s="617"/>
      <c r="E182" s="617"/>
      <c r="F182" s="617"/>
      <c r="G182" s="617"/>
      <c r="H182" s="8"/>
      <c r="I182" s="173">
        <v>0</v>
      </c>
      <c r="J182" s="177"/>
    </row>
    <row r="183" spans="1:257" ht="15.05" hidden="1" customHeight="1" x14ac:dyDescent="0.25">
      <c r="A183" s="616"/>
      <c r="B183" s="618"/>
      <c r="C183" s="617"/>
      <c r="D183" s="617"/>
      <c r="E183" s="617"/>
      <c r="F183" s="617"/>
      <c r="G183" s="617"/>
      <c r="H183" s="8"/>
      <c r="I183" s="173">
        <v>0</v>
      </c>
      <c r="J183" s="177"/>
    </row>
    <row r="184" spans="1:257" hidden="1" x14ac:dyDescent="0.25">
      <c r="A184" s="708"/>
      <c r="B184" s="709"/>
      <c r="C184" s="710"/>
      <c r="D184" s="710"/>
      <c r="E184" s="710"/>
      <c r="F184" s="710"/>
      <c r="G184" s="710"/>
      <c r="H184" s="8"/>
      <c r="I184" s="173">
        <v>0</v>
      </c>
      <c r="J184" s="177"/>
    </row>
    <row r="185" spans="1:257" ht="14.65" customHeight="1" x14ac:dyDescent="0.25">
      <c r="A185" s="752" t="s">
        <v>64</v>
      </c>
      <c r="B185" s="753"/>
      <c r="C185" s="753"/>
      <c r="D185" s="753"/>
      <c r="E185" s="753"/>
      <c r="F185" s="753"/>
      <c r="G185" s="753"/>
      <c r="H185" s="753"/>
      <c r="I185" s="754"/>
      <c r="J185" s="177"/>
    </row>
    <row r="186" spans="1:257" ht="30.25" customHeight="1" thickBot="1" x14ac:dyDescent="0.3">
      <c r="A186" s="682"/>
      <c r="B186" s="683"/>
      <c r="C186" s="683"/>
      <c r="D186" s="683"/>
      <c r="E186" s="683"/>
      <c r="F186" s="683"/>
      <c r="G186" s="683"/>
      <c r="H186" s="683"/>
      <c r="I186" s="684"/>
      <c r="J186" s="177"/>
    </row>
    <row r="187" spans="1:257" ht="15.6" thickBot="1" x14ac:dyDescent="0.3">
      <c r="J187" s="177"/>
    </row>
    <row r="188" spans="1:257" ht="18.3" thickBot="1" x14ac:dyDescent="0.3">
      <c r="A188" s="749" t="s">
        <v>54</v>
      </c>
      <c r="B188" s="750"/>
      <c r="C188" s="750"/>
      <c r="D188" s="750"/>
      <c r="E188" s="750"/>
      <c r="F188" s="750"/>
      <c r="G188" s="751"/>
      <c r="H188" s="235"/>
      <c r="I188" s="236">
        <f>I3+I58+I91+I127+I141+I153</f>
        <v>0</v>
      </c>
      <c r="J188" s="177"/>
    </row>
    <row r="189" spans="1:257" ht="15.6" thickBot="1" x14ac:dyDescent="0.3">
      <c r="A189" s="237"/>
      <c r="B189" s="237"/>
      <c r="C189" s="238"/>
      <c r="D189" s="239"/>
      <c r="E189" s="239"/>
      <c r="F189" s="240"/>
      <c r="G189" s="239"/>
      <c r="H189" s="239"/>
      <c r="I189" s="241"/>
      <c r="J189" s="242"/>
    </row>
    <row r="190" spans="1:257" ht="17.75" x14ac:dyDescent="0.25">
      <c r="A190" s="702" t="s">
        <v>39</v>
      </c>
      <c r="B190" s="703"/>
      <c r="C190" s="703"/>
      <c r="D190" s="703"/>
      <c r="E190" s="703"/>
      <c r="F190" s="703"/>
      <c r="G190" s="182" t="s">
        <v>51</v>
      </c>
      <c r="H190" s="224"/>
      <c r="I190" s="175"/>
      <c r="J190" s="218" t="s">
        <v>46</v>
      </c>
    </row>
    <row r="191" spans="1:257" ht="86.55" customHeight="1" x14ac:dyDescent="0.25">
      <c r="A191" s="619" t="s">
        <v>337</v>
      </c>
      <c r="B191" s="620"/>
      <c r="C191" s="620"/>
      <c r="D191" s="620"/>
      <c r="E191" s="620"/>
      <c r="F191" s="620"/>
      <c r="G191" s="620"/>
      <c r="H191" s="620"/>
      <c r="I191" s="621"/>
      <c r="J191" s="243" t="str">
        <f>IF('Do not delete - for ADSD use'!A47=3,"This is a fixed-fee proposal. This section does not apply. Enter zero and input admin expenses in the categories above.","")</f>
        <v/>
      </c>
    </row>
    <row r="192" spans="1:257" x14ac:dyDescent="0.25">
      <c r="A192" s="208"/>
      <c r="B192" s="178"/>
      <c r="C192" s="170"/>
      <c r="D192" s="244"/>
      <c r="E192" s="244"/>
      <c r="F192" s="244"/>
      <c r="G192" s="244"/>
      <c r="H192" s="244"/>
      <c r="I192" s="245"/>
    </row>
    <row r="193" spans="1:10" x14ac:dyDescent="0.25">
      <c r="A193" s="628" t="s">
        <v>215</v>
      </c>
      <c r="B193" s="629"/>
      <c r="C193" s="629"/>
      <c r="D193" s="629"/>
      <c r="E193" s="629"/>
      <c r="F193" s="629"/>
      <c r="G193" s="629"/>
      <c r="H193" s="246"/>
      <c r="I193" s="247" t="s">
        <v>53</v>
      </c>
    </row>
    <row r="194" spans="1:10" ht="15.05" customHeight="1" x14ac:dyDescent="0.25">
      <c r="A194" s="283" t="s">
        <v>143</v>
      </c>
      <c r="B194" s="600" t="s">
        <v>304</v>
      </c>
      <c r="C194" s="600"/>
      <c r="D194" s="600"/>
      <c r="E194" s="600"/>
      <c r="F194" s="600"/>
      <c r="G194" s="600"/>
      <c r="H194" s="246"/>
      <c r="I194" s="12"/>
      <c r="J194" s="597" t="str">
        <f>IF(I190="",(IF(SUM(I194:I196)=0,"","Enter funding associated with this 
rate in the yellow cell above.")),"")</f>
        <v/>
      </c>
    </row>
    <row r="195" spans="1:10" ht="15.05" customHeight="1" x14ac:dyDescent="0.25">
      <c r="A195" s="283" t="s">
        <v>146</v>
      </c>
      <c r="B195" s="600" t="s">
        <v>218</v>
      </c>
      <c r="C195" s="600"/>
      <c r="D195" s="600"/>
      <c r="E195" s="600"/>
      <c r="F195" s="600"/>
      <c r="G195" s="600"/>
      <c r="H195" s="11"/>
      <c r="I195" s="12"/>
      <c r="J195" s="597"/>
    </row>
    <row r="196" spans="1:10" ht="15.05" customHeight="1" x14ac:dyDescent="0.25">
      <c r="A196" s="283" t="s">
        <v>147</v>
      </c>
      <c r="B196" s="600" t="s">
        <v>214</v>
      </c>
      <c r="C196" s="600"/>
      <c r="D196" s="600"/>
      <c r="E196" s="600"/>
      <c r="F196" s="600"/>
      <c r="G196" s="600"/>
      <c r="H196" s="249"/>
      <c r="I196" s="281"/>
      <c r="J196" s="597"/>
    </row>
    <row r="197" spans="1:10" ht="18.8" customHeight="1" x14ac:dyDescent="0.25">
      <c r="A197" s="282"/>
      <c r="B197" s="601"/>
      <c r="C197" s="600"/>
      <c r="D197" s="600"/>
      <c r="E197" s="600"/>
      <c r="F197" s="600"/>
      <c r="G197" s="600"/>
      <c r="H197" s="249"/>
      <c r="I197" s="284"/>
    </row>
    <row r="198" spans="1:10" ht="15.05" customHeight="1" x14ac:dyDescent="0.25">
      <c r="A198" s="385"/>
      <c r="B198" s="384" t="s">
        <v>213</v>
      </c>
      <c r="C198" s="602"/>
      <c r="D198" s="602"/>
      <c r="E198" s="602"/>
      <c r="F198" s="602"/>
      <c r="G198" s="602"/>
      <c r="H198" s="602"/>
      <c r="I198" s="603"/>
    </row>
    <row r="199" spans="1:10" ht="15.6" thickBot="1" x14ac:dyDescent="0.3">
      <c r="A199" s="386"/>
      <c r="B199" s="285" t="s">
        <v>303</v>
      </c>
      <c r="C199" s="743"/>
      <c r="D199" s="744"/>
      <c r="E199" s="744"/>
      <c r="F199" s="744"/>
      <c r="G199" s="744"/>
      <c r="H199" s="744"/>
      <c r="I199" s="745"/>
    </row>
    <row r="200" spans="1:10" ht="15.6" thickBot="1" x14ac:dyDescent="0.3">
      <c r="A200" s="248"/>
      <c r="B200" s="248"/>
      <c r="C200" s="248"/>
      <c r="D200" s="248"/>
      <c r="E200" s="248"/>
      <c r="F200" s="248"/>
      <c r="G200" s="248"/>
      <c r="H200" s="249"/>
      <c r="I200" s="250"/>
    </row>
    <row r="201" spans="1:10" ht="18.3" thickBot="1" x14ac:dyDescent="0.3">
      <c r="A201" s="604" t="s">
        <v>55</v>
      </c>
      <c r="B201" s="605"/>
      <c r="C201" s="605"/>
      <c r="D201" s="251"/>
      <c r="E201" s="251"/>
      <c r="F201" s="252"/>
      <c r="G201" s="251"/>
      <c r="H201" s="251"/>
      <c r="I201" s="253">
        <f>I188+I190</f>
        <v>0</v>
      </c>
    </row>
    <row r="202" spans="1:10" x14ac:dyDescent="0.25">
      <c r="C202" s="254"/>
      <c r="D202" s="254"/>
      <c r="E202" s="254"/>
      <c r="F202" s="255"/>
      <c r="G202" s="254"/>
      <c r="H202" s="254"/>
      <c r="I202" s="255"/>
    </row>
    <row r="203" spans="1:10" x14ac:dyDescent="0.25">
      <c r="A203" s="598" t="s">
        <v>217</v>
      </c>
      <c r="B203" s="598"/>
      <c r="C203" s="599" t="s">
        <v>216</v>
      </c>
      <c r="D203" s="599"/>
      <c r="E203" s="599"/>
      <c r="F203" s="599"/>
      <c r="G203" s="599"/>
      <c r="H203" s="599"/>
      <c r="I203" s="599"/>
    </row>
    <row r="204" spans="1:10" ht="85.7" customHeight="1" x14ac:dyDescent="0.25"/>
    <row r="206" spans="1:10" x14ac:dyDescent="0.25">
      <c r="C206" s="177"/>
      <c r="D206" s="177"/>
      <c r="E206" s="177"/>
      <c r="F206" s="177"/>
      <c r="G206" s="177"/>
      <c r="H206" s="177"/>
      <c r="I206" s="256"/>
    </row>
    <row r="207" spans="1:10" x14ac:dyDescent="0.25">
      <c r="C207" s="177"/>
      <c r="D207" s="177"/>
      <c r="E207" s="177"/>
      <c r="F207" s="177"/>
      <c r="G207" s="177"/>
      <c r="H207" s="177"/>
      <c r="I207" s="256"/>
    </row>
    <row r="208" spans="1:10" x14ac:dyDescent="0.25">
      <c r="C208" s="177"/>
      <c r="D208" s="177"/>
      <c r="E208" s="177"/>
      <c r="F208" s="177"/>
      <c r="G208" s="177"/>
      <c r="H208" s="177"/>
      <c r="I208" s="256"/>
    </row>
    <row r="209" spans="3:9" x14ac:dyDescent="0.25">
      <c r="C209" s="177"/>
      <c r="D209" s="177"/>
      <c r="E209" s="177"/>
      <c r="F209" s="177"/>
      <c r="G209" s="177"/>
      <c r="H209" s="177"/>
      <c r="I209" s="256"/>
    </row>
    <row r="210" spans="3:9" x14ac:dyDescent="0.25">
      <c r="C210" s="177"/>
      <c r="D210" s="177"/>
      <c r="E210" s="177"/>
      <c r="F210" s="177"/>
      <c r="G210" s="177"/>
      <c r="H210" s="177"/>
      <c r="I210" s="256"/>
    </row>
    <row r="211" spans="3:9" x14ac:dyDescent="0.25">
      <c r="C211" s="177"/>
      <c r="D211" s="177"/>
      <c r="E211" s="177"/>
      <c r="F211" s="177"/>
      <c r="G211" s="177"/>
      <c r="H211" s="177"/>
      <c r="I211" s="256"/>
    </row>
    <row r="212" spans="3:9" x14ac:dyDescent="0.25">
      <c r="C212" s="177"/>
      <c r="D212" s="177"/>
      <c r="E212" s="177"/>
      <c r="F212" s="177"/>
      <c r="G212" s="177"/>
      <c r="H212" s="177"/>
      <c r="I212" s="256"/>
    </row>
    <row r="213" spans="3:9" x14ac:dyDescent="0.25">
      <c r="C213" s="177"/>
      <c r="D213" s="177"/>
      <c r="E213" s="177"/>
      <c r="F213" s="177"/>
      <c r="G213" s="177"/>
      <c r="H213" s="177"/>
      <c r="I213" s="256"/>
    </row>
    <row r="214" spans="3:9" x14ac:dyDescent="0.25">
      <c r="C214" s="177"/>
      <c r="D214" s="177"/>
      <c r="E214" s="177"/>
      <c r="F214" s="177"/>
      <c r="G214" s="177"/>
      <c r="H214" s="177"/>
      <c r="I214" s="256"/>
    </row>
    <row r="215" spans="3:9" x14ac:dyDescent="0.25">
      <c r="C215" s="177"/>
      <c r="D215" s="177"/>
      <c r="E215" s="177"/>
      <c r="F215" s="177"/>
      <c r="G215" s="177"/>
      <c r="H215" s="177"/>
      <c r="I215" s="256"/>
    </row>
    <row r="216" spans="3:9" x14ac:dyDescent="0.25">
      <c r="C216" s="177"/>
      <c r="D216" s="177"/>
      <c r="E216" s="177"/>
      <c r="F216" s="177"/>
      <c r="G216" s="177"/>
      <c r="H216" s="177"/>
      <c r="I216" s="256"/>
    </row>
    <row r="217" spans="3:9" x14ac:dyDescent="0.25">
      <c r="C217" s="177"/>
      <c r="D217" s="177"/>
      <c r="E217" s="177"/>
      <c r="F217" s="177"/>
      <c r="G217" s="177"/>
      <c r="H217" s="177"/>
      <c r="I217" s="256"/>
    </row>
    <row r="218" spans="3:9" x14ac:dyDescent="0.25">
      <c r="C218" s="177"/>
      <c r="D218" s="177"/>
      <c r="E218" s="177"/>
      <c r="F218" s="177"/>
      <c r="G218" s="177"/>
      <c r="H218" s="177"/>
      <c r="I218" s="256"/>
    </row>
    <row r="219" spans="3:9" x14ac:dyDescent="0.25">
      <c r="C219" s="177"/>
      <c r="D219" s="177"/>
      <c r="E219" s="177"/>
      <c r="F219" s="177"/>
      <c r="G219" s="177"/>
      <c r="H219" s="177"/>
      <c r="I219" s="256"/>
    </row>
    <row r="220" spans="3:9" x14ac:dyDescent="0.25">
      <c r="C220" s="177"/>
      <c r="D220" s="177"/>
      <c r="E220" s="177"/>
      <c r="F220" s="177"/>
      <c r="G220" s="177"/>
      <c r="H220" s="177"/>
      <c r="I220" s="256"/>
    </row>
    <row r="221" spans="3:9" x14ac:dyDescent="0.25">
      <c r="C221" s="177"/>
      <c r="D221" s="177"/>
      <c r="E221" s="177"/>
      <c r="F221" s="177"/>
      <c r="G221" s="177"/>
      <c r="H221" s="177"/>
      <c r="I221" s="256"/>
    </row>
    <row r="222" spans="3:9" x14ac:dyDescent="0.25">
      <c r="C222" s="177"/>
      <c r="D222" s="177"/>
      <c r="E222" s="177"/>
      <c r="F222" s="177"/>
      <c r="G222" s="177"/>
      <c r="H222" s="177"/>
      <c r="I222" s="256"/>
    </row>
    <row r="223" spans="3:9" x14ac:dyDescent="0.25">
      <c r="C223" s="177"/>
      <c r="D223" s="177"/>
      <c r="E223" s="177"/>
      <c r="F223" s="177"/>
      <c r="G223" s="177"/>
      <c r="H223" s="177"/>
      <c r="I223" s="256"/>
    </row>
    <row r="224" spans="3:9" x14ac:dyDescent="0.25">
      <c r="C224" s="177"/>
      <c r="D224" s="177"/>
      <c r="E224" s="177"/>
      <c r="F224" s="177"/>
      <c r="G224" s="177"/>
      <c r="H224" s="177"/>
      <c r="I224" s="256"/>
    </row>
    <row r="225" spans="3:257" x14ac:dyDescent="0.25">
      <c r="C225" s="177"/>
      <c r="D225" s="177"/>
      <c r="E225" s="177"/>
      <c r="F225" s="177"/>
      <c r="G225" s="177"/>
      <c r="H225" s="177"/>
      <c r="I225" s="256"/>
    </row>
    <row r="226" spans="3:257" x14ac:dyDescent="0.25">
      <c r="C226" s="177"/>
      <c r="D226" s="177"/>
      <c r="E226" s="177"/>
      <c r="F226" s="177"/>
      <c r="G226" s="177"/>
      <c r="H226" s="177"/>
      <c r="I226" s="256"/>
    </row>
    <row r="227" spans="3:257" x14ac:dyDescent="0.25">
      <c r="C227" s="177"/>
      <c r="D227" s="177"/>
      <c r="E227" s="177"/>
      <c r="F227" s="177"/>
      <c r="G227" s="177"/>
      <c r="H227" s="177"/>
      <c r="I227" s="256"/>
      <c r="K227" s="177"/>
      <c r="L227" s="177"/>
    </row>
    <row r="228" spans="3:257" x14ac:dyDescent="0.25">
      <c r="C228" s="177"/>
      <c r="D228" s="177"/>
      <c r="E228" s="177"/>
      <c r="F228" s="177"/>
      <c r="G228" s="177"/>
      <c r="H228" s="177"/>
      <c r="I228" s="256"/>
      <c r="K228" s="177"/>
      <c r="L228" s="177"/>
    </row>
    <row r="229" spans="3:257" x14ac:dyDescent="0.25">
      <c r="C229" s="177"/>
      <c r="D229" s="177"/>
      <c r="E229" s="177"/>
      <c r="F229" s="177"/>
      <c r="G229" s="177"/>
      <c r="H229" s="177"/>
      <c r="I229" s="256"/>
      <c r="K229" s="177"/>
      <c r="L229" s="177"/>
    </row>
    <row r="230" spans="3:257" x14ac:dyDescent="0.25">
      <c r="C230" s="177"/>
      <c r="D230" s="177"/>
      <c r="E230" s="177"/>
      <c r="F230" s="177"/>
      <c r="G230" s="177"/>
      <c r="H230" s="177"/>
      <c r="I230" s="256"/>
    </row>
    <row r="231" spans="3:257" x14ac:dyDescent="0.25">
      <c r="C231" s="177"/>
      <c r="D231" s="177"/>
      <c r="E231" s="177"/>
      <c r="F231" s="177"/>
      <c r="G231" s="177"/>
      <c r="H231" s="177"/>
      <c r="I231" s="256"/>
    </row>
    <row r="232" spans="3:257" x14ac:dyDescent="0.25">
      <c r="C232" s="177"/>
      <c r="D232" s="177"/>
      <c r="E232" s="177"/>
      <c r="F232" s="177"/>
      <c r="G232" s="177"/>
      <c r="H232" s="177"/>
      <c r="I232" s="256"/>
      <c r="K232" s="177"/>
      <c r="L232" s="177"/>
    </row>
    <row r="233" spans="3:257" x14ac:dyDescent="0.25">
      <c r="C233" s="177"/>
      <c r="D233" s="177"/>
      <c r="E233" s="177"/>
      <c r="F233" s="177"/>
      <c r="G233" s="177"/>
      <c r="H233" s="177"/>
      <c r="I233" s="256"/>
    </row>
    <row r="234" spans="3:257" x14ac:dyDescent="0.25">
      <c r="C234" s="177"/>
      <c r="D234" s="177"/>
      <c r="E234" s="177"/>
      <c r="F234" s="177"/>
      <c r="G234" s="177"/>
      <c r="H234" s="177"/>
      <c r="I234" s="256"/>
    </row>
    <row r="235" spans="3:257" x14ac:dyDescent="0.25">
      <c r="C235" s="177"/>
      <c r="D235" s="177"/>
      <c r="E235" s="177"/>
      <c r="F235" s="177"/>
      <c r="G235" s="177"/>
      <c r="H235" s="177"/>
      <c r="I235" s="256"/>
    </row>
    <row r="236" spans="3:257" x14ac:dyDescent="0.25">
      <c r="C236" s="177"/>
      <c r="D236" s="177"/>
      <c r="E236" s="177"/>
      <c r="F236" s="177"/>
      <c r="G236" s="177"/>
      <c r="H236" s="177"/>
      <c r="I236" s="256"/>
    </row>
    <row r="237" spans="3:257" x14ac:dyDescent="0.25">
      <c r="C237" s="177"/>
      <c r="D237" s="177"/>
      <c r="E237" s="177"/>
      <c r="F237" s="177"/>
      <c r="G237" s="177"/>
      <c r="H237" s="177"/>
      <c r="I237" s="256"/>
    </row>
    <row r="238" spans="3:257" x14ac:dyDescent="0.25">
      <c r="C238" s="177"/>
      <c r="D238" s="177"/>
      <c r="E238" s="177"/>
      <c r="F238" s="177"/>
      <c r="G238" s="177"/>
      <c r="H238" s="177"/>
      <c r="I238" s="256"/>
      <c r="M238" s="256"/>
    </row>
    <row r="239" spans="3:257" x14ac:dyDescent="0.25">
      <c r="C239" s="177"/>
      <c r="D239" s="177"/>
      <c r="E239" s="177"/>
      <c r="F239" s="177"/>
      <c r="G239" s="177"/>
      <c r="H239" s="177"/>
      <c r="I239" s="256"/>
      <c r="J239" s="177"/>
    </row>
    <row r="240" spans="3:257" x14ac:dyDescent="0.25">
      <c r="C240" s="177"/>
      <c r="D240" s="177"/>
      <c r="E240" s="177"/>
      <c r="F240" s="177"/>
      <c r="G240" s="177"/>
      <c r="H240" s="177"/>
      <c r="I240" s="256"/>
      <c r="J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c r="BH240" s="177"/>
      <c r="BI240" s="177"/>
      <c r="BJ240" s="177"/>
      <c r="BK240" s="177"/>
      <c r="BL240" s="177"/>
      <c r="BM240" s="177"/>
      <c r="BN240" s="177"/>
      <c r="BO240" s="177"/>
      <c r="BP240" s="177"/>
      <c r="BQ240" s="177"/>
      <c r="BR240" s="177"/>
      <c r="BS240" s="177"/>
      <c r="BT240" s="177"/>
      <c r="BU240" s="177"/>
      <c r="BV240" s="177"/>
      <c r="BW240" s="177"/>
      <c r="BX240" s="177"/>
      <c r="BY240" s="177"/>
      <c r="BZ240" s="177"/>
      <c r="CA240" s="177"/>
      <c r="CB240" s="177"/>
      <c r="CC240" s="177"/>
      <c r="CD240" s="177"/>
      <c r="CE240" s="177"/>
      <c r="CF240" s="177"/>
      <c r="CG240" s="177"/>
      <c r="CH240" s="177"/>
      <c r="CI240" s="177"/>
      <c r="CJ240" s="177"/>
      <c r="CK240" s="177"/>
      <c r="CL240" s="177"/>
      <c r="CM240" s="177"/>
      <c r="CN240" s="177"/>
      <c r="CO240" s="177"/>
      <c r="CP240" s="177"/>
      <c r="CQ240" s="177"/>
      <c r="CR240" s="177"/>
      <c r="CS240" s="177"/>
      <c r="CT240" s="177"/>
      <c r="CU240" s="177"/>
      <c r="CV240" s="177"/>
      <c r="CW240" s="177"/>
      <c r="CX240" s="177"/>
      <c r="CY240" s="177"/>
      <c r="CZ240" s="177"/>
      <c r="DA240" s="177"/>
      <c r="DB240" s="177"/>
      <c r="DC240" s="177"/>
      <c r="DD240" s="177"/>
      <c r="DE240" s="177"/>
      <c r="DF240" s="177"/>
      <c r="DG240" s="177"/>
      <c r="DH240" s="177"/>
      <c r="DI240" s="177"/>
      <c r="DJ240" s="177"/>
      <c r="DK240" s="177"/>
      <c r="DL240" s="177"/>
      <c r="DM240" s="177"/>
      <c r="DN240" s="177"/>
      <c r="DO240" s="177"/>
      <c r="DP240" s="177"/>
      <c r="DQ240" s="177"/>
      <c r="DR240" s="177"/>
      <c r="DS240" s="177"/>
      <c r="DT240" s="177"/>
      <c r="DU240" s="177"/>
      <c r="DV240" s="177"/>
      <c r="DW240" s="177"/>
      <c r="DX240" s="177"/>
      <c r="DY240" s="177"/>
      <c r="DZ240" s="177"/>
      <c r="EA240" s="177"/>
      <c r="EB240" s="177"/>
      <c r="EC240" s="177"/>
      <c r="ED240" s="177"/>
      <c r="EE240" s="177"/>
      <c r="EF240" s="177"/>
      <c r="EG240" s="177"/>
      <c r="EH240" s="177"/>
      <c r="EI240" s="177"/>
      <c r="EJ240" s="177"/>
      <c r="EK240" s="177"/>
      <c r="EL240" s="177"/>
      <c r="EM240" s="177"/>
      <c r="EN240" s="177"/>
      <c r="EO240" s="177"/>
      <c r="EP240" s="177"/>
      <c r="EQ240" s="177"/>
      <c r="ER240" s="177"/>
      <c r="ES240" s="177"/>
      <c r="ET240" s="177"/>
      <c r="EU240" s="177"/>
      <c r="EV240" s="177"/>
      <c r="EW240" s="177"/>
      <c r="EX240" s="177"/>
      <c r="EY240" s="177"/>
      <c r="EZ240" s="177"/>
      <c r="FA240" s="177"/>
      <c r="FB240" s="177"/>
      <c r="FC240" s="177"/>
      <c r="FD240" s="177"/>
      <c r="FE240" s="177"/>
      <c r="FF240" s="177"/>
      <c r="FG240" s="177"/>
      <c r="FH240" s="177"/>
      <c r="FI240" s="177"/>
      <c r="FJ240" s="177"/>
      <c r="FK240" s="177"/>
      <c r="FL240" s="177"/>
      <c r="FM240" s="177"/>
      <c r="FN240" s="177"/>
      <c r="FO240" s="177"/>
      <c r="FP240" s="177"/>
      <c r="FQ240" s="177"/>
      <c r="FR240" s="177"/>
      <c r="FS240" s="177"/>
      <c r="FT240" s="177"/>
      <c r="FU240" s="177"/>
      <c r="FV240" s="177"/>
      <c r="FW240" s="177"/>
      <c r="FX240" s="177"/>
      <c r="FY240" s="177"/>
      <c r="FZ240" s="177"/>
      <c r="GA240" s="177"/>
      <c r="GB240" s="177"/>
      <c r="GC240" s="177"/>
      <c r="GD240" s="177"/>
      <c r="GE240" s="177"/>
      <c r="GF240" s="177"/>
      <c r="GG240" s="177"/>
      <c r="GH240" s="177"/>
      <c r="GI240" s="177"/>
      <c r="GJ240" s="177"/>
      <c r="GK240" s="177"/>
      <c r="GL240" s="177"/>
      <c r="GM240" s="177"/>
      <c r="GN240" s="177"/>
      <c r="GO240" s="177"/>
      <c r="GP240" s="177"/>
      <c r="GQ240" s="177"/>
      <c r="GR240" s="177"/>
      <c r="GS240" s="177"/>
      <c r="GT240" s="177"/>
      <c r="GU240" s="177"/>
      <c r="GV240" s="177"/>
      <c r="GW240" s="177"/>
      <c r="GX240" s="177"/>
      <c r="GY240" s="177"/>
      <c r="GZ240" s="177"/>
      <c r="HA240" s="177"/>
      <c r="HB240" s="177"/>
      <c r="HC240" s="177"/>
      <c r="HD240" s="177"/>
      <c r="HE240" s="177"/>
      <c r="HF240" s="177"/>
      <c r="HG240" s="177"/>
      <c r="HH240" s="177"/>
      <c r="HI240" s="177"/>
      <c r="HJ240" s="177"/>
      <c r="HK240" s="177"/>
      <c r="HL240" s="177"/>
      <c r="HM240" s="177"/>
      <c r="HN240" s="177"/>
      <c r="HO240" s="177"/>
      <c r="HP240" s="177"/>
      <c r="HQ240" s="177"/>
      <c r="HR240" s="177"/>
      <c r="HS240" s="177"/>
      <c r="HT240" s="177"/>
      <c r="HU240" s="177"/>
      <c r="HV240" s="177"/>
      <c r="HW240" s="177"/>
      <c r="HX240" s="177"/>
      <c r="HY240" s="177"/>
      <c r="HZ240" s="177"/>
      <c r="IA240" s="177"/>
      <c r="IB240" s="177"/>
      <c r="IC240" s="177"/>
      <c r="ID240" s="177"/>
      <c r="IE240" s="177"/>
      <c r="IF240" s="177"/>
      <c r="IG240" s="177"/>
      <c r="IH240" s="177"/>
      <c r="II240" s="177"/>
      <c r="IJ240" s="177"/>
      <c r="IK240" s="177"/>
      <c r="IL240" s="177"/>
      <c r="IM240" s="177"/>
      <c r="IN240" s="177"/>
      <c r="IO240" s="177"/>
      <c r="IP240" s="177"/>
      <c r="IQ240" s="177"/>
      <c r="IR240" s="177"/>
      <c r="IS240" s="177"/>
      <c r="IT240" s="177"/>
      <c r="IU240" s="177"/>
      <c r="IV240" s="177"/>
      <c r="IW240" s="177"/>
    </row>
    <row r="241" spans="3:257" x14ac:dyDescent="0.25">
      <c r="C241" s="177"/>
      <c r="D241" s="177"/>
      <c r="E241" s="177"/>
      <c r="F241" s="177"/>
      <c r="G241" s="177"/>
      <c r="H241" s="177"/>
      <c r="I241" s="256"/>
      <c r="J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177"/>
      <c r="AO241" s="177"/>
      <c r="AP241" s="177"/>
      <c r="AQ241" s="177"/>
      <c r="AR241" s="177"/>
      <c r="AS241" s="177"/>
      <c r="AT241" s="177"/>
      <c r="AU241" s="177"/>
      <c r="AV241" s="177"/>
      <c r="AW241" s="177"/>
      <c r="AX241" s="177"/>
      <c r="AY241" s="177"/>
      <c r="AZ241" s="177"/>
      <c r="BA241" s="177"/>
      <c r="BB241" s="177"/>
      <c r="BC241" s="177"/>
      <c r="BD241" s="177"/>
      <c r="BE241" s="177"/>
      <c r="BF241" s="177"/>
      <c r="BG241" s="177"/>
      <c r="BH241" s="177"/>
      <c r="BI241" s="177"/>
      <c r="BJ241" s="177"/>
      <c r="BK241" s="177"/>
      <c r="BL241" s="177"/>
      <c r="BM241" s="177"/>
      <c r="BN241" s="177"/>
      <c r="BO241" s="177"/>
      <c r="BP241" s="177"/>
      <c r="BQ241" s="177"/>
      <c r="BR241" s="177"/>
      <c r="BS241" s="177"/>
      <c r="BT241" s="177"/>
      <c r="BU241" s="177"/>
      <c r="BV241" s="177"/>
      <c r="BW241" s="177"/>
      <c r="BX241" s="177"/>
      <c r="BY241" s="177"/>
      <c r="BZ241" s="177"/>
      <c r="CA241" s="177"/>
      <c r="CB241" s="177"/>
      <c r="CC241" s="177"/>
      <c r="CD241" s="177"/>
      <c r="CE241" s="177"/>
      <c r="CF241" s="177"/>
      <c r="CG241" s="177"/>
      <c r="CH241" s="177"/>
      <c r="CI241" s="177"/>
      <c r="CJ241" s="177"/>
      <c r="CK241" s="177"/>
      <c r="CL241" s="177"/>
      <c r="CM241" s="177"/>
      <c r="CN241" s="177"/>
      <c r="CO241" s="177"/>
      <c r="CP241" s="177"/>
      <c r="CQ241" s="177"/>
      <c r="CR241" s="177"/>
      <c r="CS241" s="177"/>
      <c r="CT241" s="177"/>
      <c r="CU241" s="177"/>
      <c r="CV241" s="177"/>
      <c r="CW241" s="177"/>
      <c r="CX241" s="177"/>
      <c r="CY241" s="177"/>
      <c r="CZ241" s="177"/>
      <c r="DA241" s="177"/>
      <c r="DB241" s="177"/>
      <c r="DC241" s="177"/>
      <c r="DD241" s="177"/>
      <c r="DE241" s="177"/>
      <c r="DF241" s="177"/>
      <c r="DG241" s="177"/>
      <c r="DH241" s="177"/>
      <c r="DI241" s="177"/>
      <c r="DJ241" s="177"/>
      <c r="DK241" s="177"/>
      <c r="DL241" s="177"/>
      <c r="DM241" s="177"/>
      <c r="DN241" s="177"/>
      <c r="DO241" s="177"/>
      <c r="DP241" s="177"/>
      <c r="DQ241" s="177"/>
      <c r="DR241" s="177"/>
      <c r="DS241" s="177"/>
      <c r="DT241" s="177"/>
      <c r="DU241" s="177"/>
      <c r="DV241" s="177"/>
      <c r="DW241" s="177"/>
      <c r="DX241" s="177"/>
      <c r="DY241" s="177"/>
      <c r="DZ241" s="177"/>
      <c r="EA241" s="177"/>
      <c r="EB241" s="177"/>
      <c r="EC241" s="177"/>
      <c r="ED241" s="177"/>
      <c r="EE241" s="177"/>
      <c r="EF241" s="177"/>
      <c r="EG241" s="177"/>
      <c r="EH241" s="177"/>
      <c r="EI241" s="177"/>
      <c r="EJ241" s="177"/>
      <c r="EK241" s="177"/>
      <c r="EL241" s="177"/>
      <c r="EM241" s="177"/>
      <c r="EN241" s="177"/>
      <c r="EO241" s="177"/>
      <c r="EP241" s="177"/>
      <c r="EQ241" s="177"/>
      <c r="ER241" s="177"/>
      <c r="ES241" s="177"/>
      <c r="ET241" s="177"/>
      <c r="EU241" s="177"/>
      <c r="EV241" s="177"/>
      <c r="EW241" s="177"/>
      <c r="EX241" s="177"/>
      <c r="EY241" s="177"/>
      <c r="EZ241" s="177"/>
      <c r="FA241" s="177"/>
      <c r="FB241" s="177"/>
      <c r="FC241" s="177"/>
      <c r="FD241" s="177"/>
      <c r="FE241" s="177"/>
      <c r="FF241" s="177"/>
      <c r="FG241" s="177"/>
      <c r="FH241" s="177"/>
      <c r="FI241" s="177"/>
      <c r="FJ241" s="177"/>
      <c r="FK241" s="177"/>
      <c r="FL241" s="177"/>
      <c r="FM241" s="177"/>
      <c r="FN241" s="177"/>
      <c r="FO241" s="177"/>
      <c r="FP241" s="177"/>
      <c r="FQ241" s="177"/>
      <c r="FR241" s="177"/>
      <c r="FS241" s="177"/>
      <c r="FT241" s="177"/>
      <c r="FU241" s="177"/>
      <c r="FV241" s="177"/>
      <c r="FW241" s="177"/>
      <c r="FX241" s="177"/>
      <c r="FY241" s="177"/>
      <c r="FZ241" s="177"/>
      <c r="GA241" s="177"/>
      <c r="GB241" s="177"/>
      <c r="GC241" s="177"/>
      <c r="GD241" s="177"/>
      <c r="GE241" s="177"/>
      <c r="GF241" s="177"/>
      <c r="GG241" s="177"/>
      <c r="GH241" s="177"/>
      <c r="GI241" s="177"/>
      <c r="GJ241" s="177"/>
      <c r="GK241" s="177"/>
      <c r="GL241" s="177"/>
      <c r="GM241" s="177"/>
      <c r="GN241" s="177"/>
      <c r="GO241" s="177"/>
      <c r="GP241" s="177"/>
      <c r="GQ241" s="177"/>
      <c r="GR241" s="177"/>
      <c r="GS241" s="177"/>
      <c r="GT241" s="177"/>
      <c r="GU241" s="177"/>
      <c r="GV241" s="177"/>
      <c r="GW241" s="177"/>
      <c r="GX241" s="177"/>
      <c r="GY241" s="177"/>
      <c r="GZ241" s="177"/>
      <c r="HA241" s="177"/>
      <c r="HB241" s="177"/>
      <c r="HC241" s="177"/>
      <c r="HD241" s="177"/>
      <c r="HE241" s="177"/>
      <c r="HF241" s="177"/>
      <c r="HG241" s="177"/>
      <c r="HH241" s="177"/>
      <c r="HI241" s="177"/>
      <c r="HJ241" s="177"/>
      <c r="HK241" s="177"/>
      <c r="HL241" s="177"/>
      <c r="HM241" s="177"/>
      <c r="HN241" s="177"/>
      <c r="HO241" s="177"/>
      <c r="HP241" s="177"/>
      <c r="HQ241" s="177"/>
      <c r="HR241" s="177"/>
      <c r="HS241" s="177"/>
      <c r="HT241" s="177"/>
      <c r="HU241" s="177"/>
      <c r="HV241" s="177"/>
      <c r="HW241" s="177"/>
      <c r="HX241" s="177"/>
      <c r="HY241" s="177"/>
      <c r="HZ241" s="177"/>
      <c r="IA241" s="177"/>
      <c r="IB241" s="177"/>
      <c r="IC241" s="177"/>
      <c r="ID241" s="177"/>
      <c r="IE241" s="177"/>
      <c r="IF241" s="177"/>
      <c r="IG241" s="177"/>
      <c r="IH241" s="177"/>
      <c r="II241" s="177"/>
      <c r="IJ241" s="177"/>
      <c r="IK241" s="177"/>
      <c r="IL241" s="177"/>
      <c r="IM241" s="177"/>
      <c r="IN241" s="177"/>
      <c r="IO241" s="177"/>
      <c r="IP241" s="177"/>
      <c r="IQ241" s="177"/>
      <c r="IR241" s="177"/>
      <c r="IS241" s="177"/>
      <c r="IT241" s="177"/>
      <c r="IU241" s="177"/>
      <c r="IV241" s="177"/>
      <c r="IW241" s="177"/>
    </row>
    <row r="242" spans="3:257" x14ac:dyDescent="0.25">
      <c r="C242" s="177"/>
      <c r="D242" s="177"/>
      <c r="E242" s="177"/>
      <c r="F242" s="177"/>
      <c r="G242" s="177"/>
      <c r="H242" s="177"/>
      <c r="I242" s="256"/>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7"/>
      <c r="AY242" s="177"/>
      <c r="AZ242" s="177"/>
      <c r="BA242" s="177"/>
      <c r="BB242" s="177"/>
      <c r="BC242" s="177"/>
      <c r="BD242" s="177"/>
      <c r="BE242" s="177"/>
      <c r="BF242" s="177"/>
      <c r="BG242" s="177"/>
      <c r="BH242" s="177"/>
      <c r="BI242" s="177"/>
      <c r="BJ242" s="177"/>
      <c r="BK242" s="177"/>
      <c r="BL242" s="177"/>
      <c r="BM242" s="177"/>
      <c r="BN242" s="177"/>
      <c r="BO242" s="177"/>
      <c r="BP242" s="177"/>
      <c r="BQ242" s="177"/>
      <c r="BR242" s="177"/>
      <c r="BS242" s="177"/>
      <c r="BT242" s="177"/>
      <c r="BU242" s="177"/>
      <c r="BV242" s="177"/>
      <c r="BW242" s="177"/>
      <c r="BX242" s="177"/>
      <c r="BY242" s="177"/>
      <c r="BZ242" s="177"/>
      <c r="CA242" s="177"/>
      <c r="CB242" s="177"/>
      <c r="CC242" s="177"/>
      <c r="CD242" s="177"/>
      <c r="CE242" s="177"/>
      <c r="CF242" s="177"/>
      <c r="CG242" s="177"/>
      <c r="CH242" s="177"/>
      <c r="CI242" s="177"/>
      <c r="CJ242" s="177"/>
      <c r="CK242" s="177"/>
      <c r="CL242" s="177"/>
      <c r="CM242" s="177"/>
      <c r="CN242" s="177"/>
      <c r="CO242" s="177"/>
      <c r="CP242" s="177"/>
      <c r="CQ242" s="177"/>
      <c r="CR242" s="177"/>
      <c r="CS242" s="177"/>
      <c r="CT242" s="177"/>
      <c r="CU242" s="177"/>
      <c r="CV242" s="177"/>
      <c r="CW242" s="177"/>
      <c r="CX242" s="177"/>
      <c r="CY242" s="177"/>
      <c r="CZ242" s="177"/>
      <c r="DA242" s="177"/>
      <c r="DB242" s="177"/>
      <c r="DC242" s="177"/>
      <c r="DD242" s="177"/>
      <c r="DE242" s="177"/>
      <c r="DF242" s="177"/>
      <c r="DG242" s="177"/>
      <c r="DH242" s="177"/>
      <c r="DI242" s="177"/>
      <c r="DJ242" s="177"/>
      <c r="DK242" s="177"/>
      <c r="DL242" s="177"/>
      <c r="DM242" s="177"/>
      <c r="DN242" s="177"/>
      <c r="DO242" s="177"/>
      <c r="DP242" s="177"/>
      <c r="DQ242" s="177"/>
      <c r="DR242" s="177"/>
      <c r="DS242" s="177"/>
      <c r="DT242" s="177"/>
      <c r="DU242" s="177"/>
      <c r="DV242" s="177"/>
      <c r="DW242" s="177"/>
      <c r="DX242" s="177"/>
      <c r="DY242" s="177"/>
      <c r="DZ242" s="177"/>
      <c r="EA242" s="177"/>
      <c r="EB242" s="177"/>
      <c r="EC242" s="177"/>
      <c r="ED242" s="177"/>
      <c r="EE242" s="177"/>
      <c r="EF242" s="177"/>
      <c r="EG242" s="177"/>
      <c r="EH242" s="177"/>
      <c r="EI242" s="177"/>
      <c r="EJ242" s="177"/>
      <c r="EK242" s="177"/>
      <c r="EL242" s="177"/>
      <c r="EM242" s="177"/>
      <c r="EN242" s="177"/>
      <c r="EO242" s="177"/>
      <c r="EP242" s="177"/>
      <c r="EQ242" s="177"/>
      <c r="ER242" s="177"/>
      <c r="ES242" s="177"/>
      <c r="ET242" s="177"/>
      <c r="EU242" s="177"/>
      <c r="EV242" s="177"/>
      <c r="EW242" s="177"/>
      <c r="EX242" s="177"/>
      <c r="EY242" s="177"/>
      <c r="EZ242" s="177"/>
      <c r="FA242" s="177"/>
      <c r="FB242" s="177"/>
      <c r="FC242" s="177"/>
      <c r="FD242" s="177"/>
      <c r="FE242" s="177"/>
      <c r="FF242" s="177"/>
      <c r="FG242" s="177"/>
      <c r="FH242" s="177"/>
      <c r="FI242" s="177"/>
      <c r="FJ242" s="177"/>
      <c r="FK242" s="177"/>
      <c r="FL242" s="177"/>
      <c r="FM242" s="177"/>
      <c r="FN242" s="177"/>
      <c r="FO242" s="177"/>
      <c r="FP242" s="177"/>
      <c r="FQ242" s="177"/>
      <c r="FR242" s="177"/>
      <c r="FS242" s="177"/>
      <c r="FT242" s="177"/>
      <c r="FU242" s="177"/>
      <c r="FV242" s="177"/>
      <c r="FW242" s="177"/>
      <c r="FX242" s="177"/>
      <c r="FY242" s="177"/>
      <c r="FZ242" s="177"/>
      <c r="GA242" s="177"/>
      <c r="GB242" s="177"/>
      <c r="GC242" s="177"/>
      <c r="GD242" s="177"/>
      <c r="GE242" s="177"/>
      <c r="GF242" s="177"/>
      <c r="GG242" s="177"/>
      <c r="GH242" s="177"/>
      <c r="GI242" s="177"/>
      <c r="GJ242" s="177"/>
      <c r="GK242" s="177"/>
      <c r="GL242" s="177"/>
      <c r="GM242" s="177"/>
      <c r="GN242" s="177"/>
      <c r="GO242" s="177"/>
      <c r="GP242" s="177"/>
      <c r="GQ242" s="177"/>
      <c r="GR242" s="177"/>
      <c r="GS242" s="177"/>
      <c r="GT242" s="177"/>
      <c r="GU242" s="177"/>
      <c r="GV242" s="177"/>
      <c r="GW242" s="177"/>
      <c r="GX242" s="177"/>
      <c r="GY242" s="177"/>
      <c r="GZ242" s="177"/>
      <c r="HA242" s="177"/>
      <c r="HB242" s="177"/>
      <c r="HC242" s="177"/>
      <c r="HD242" s="177"/>
      <c r="HE242" s="177"/>
      <c r="HF242" s="177"/>
      <c r="HG242" s="177"/>
      <c r="HH242" s="177"/>
      <c r="HI242" s="177"/>
      <c r="HJ242" s="177"/>
      <c r="HK242" s="177"/>
      <c r="HL242" s="177"/>
      <c r="HM242" s="177"/>
      <c r="HN242" s="177"/>
      <c r="HO242" s="177"/>
      <c r="HP242" s="177"/>
      <c r="HQ242" s="177"/>
      <c r="HR242" s="177"/>
      <c r="HS242" s="177"/>
      <c r="HT242" s="177"/>
      <c r="HU242" s="177"/>
      <c r="HV242" s="177"/>
      <c r="HW242" s="177"/>
      <c r="HX242" s="177"/>
      <c r="HY242" s="177"/>
      <c r="HZ242" s="177"/>
      <c r="IA242" s="177"/>
      <c r="IB242" s="177"/>
      <c r="IC242" s="177"/>
      <c r="ID242" s="177"/>
      <c r="IE242" s="177"/>
      <c r="IF242" s="177"/>
      <c r="IG242" s="177"/>
      <c r="IH242" s="177"/>
      <c r="II242" s="177"/>
      <c r="IJ242" s="177"/>
      <c r="IK242" s="177"/>
      <c r="IL242" s="177"/>
      <c r="IM242" s="177"/>
      <c r="IN242" s="177"/>
      <c r="IO242" s="177"/>
      <c r="IP242" s="177"/>
      <c r="IQ242" s="177"/>
      <c r="IR242" s="177"/>
      <c r="IS242" s="177"/>
      <c r="IT242" s="177"/>
      <c r="IU242" s="177"/>
      <c r="IV242" s="177"/>
      <c r="IW242" s="177"/>
    </row>
    <row r="243" spans="3:257" x14ac:dyDescent="0.25">
      <c r="C243" s="257"/>
      <c r="D243" s="177"/>
      <c r="E243" s="177"/>
      <c r="F243" s="177"/>
      <c r="G243" s="177"/>
      <c r="H243" s="177"/>
      <c r="I243" s="256"/>
      <c r="K243" s="177"/>
      <c r="L243" s="177"/>
    </row>
    <row r="244" spans="3:257" x14ac:dyDescent="0.25">
      <c r="C244" s="257"/>
      <c r="D244" s="177"/>
      <c r="E244" s="177"/>
      <c r="F244" s="177"/>
      <c r="G244" s="177"/>
      <c r="H244" s="177"/>
      <c r="I244" s="256"/>
      <c r="J244" s="177"/>
      <c r="K244" s="177"/>
      <c r="L244" s="177"/>
      <c r="N244" s="257"/>
    </row>
    <row r="245" spans="3:257" x14ac:dyDescent="0.25">
      <c r="C245" s="257"/>
      <c r="D245" s="177"/>
      <c r="E245" s="177"/>
      <c r="F245" s="177"/>
      <c r="G245" s="177"/>
      <c r="H245" s="177"/>
      <c r="I245" s="256"/>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7"/>
      <c r="AR245" s="177"/>
      <c r="AS245" s="177"/>
      <c r="AT245" s="177"/>
      <c r="AU245" s="177"/>
      <c r="AV245" s="177"/>
      <c r="AW245" s="177"/>
      <c r="AX245" s="177"/>
      <c r="AY245" s="177"/>
      <c r="AZ245" s="177"/>
      <c r="BA245" s="177"/>
      <c r="BB245" s="177"/>
      <c r="BC245" s="177"/>
      <c r="BD245" s="177"/>
      <c r="BE245" s="177"/>
      <c r="BF245" s="177"/>
      <c r="BG245" s="177"/>
      <c r="BH245" s="177"/>
      <c r="BI245" s="177"/>
      <c r="BJ245" s="177"/>
      <c r="BK245" s="177"/>
      <c r="BL245" s="177"/>
      <c r="BM245" s="177"/>
      <c r="BN245" s="177"/>
      <c r="BO245" s="177"/>
      <c r="BP245" s="177"/>
      <c r="BQ245" s="177"/>
      <c r="BR245" s="177"/>
      <c r="BS245" s="177"/>
      <c r="BT245" s="177"/>
      <c r="BU245" s="177"/>
      <c r="BV245" s="177"/>
      <c r="BW245" s="177"/>
      <c r="BX245" s="177"/>
      <c r="BY245" s="177"/>
      <c r="BZ245" s="177"/>
      <c r="CA245" s="177"/>
      <c r="CB245" s="177"/>
      <c r="CC245" s="177"/>
      <c r="CD245" s="177"/>
      <c r="CE245" s="177"/>
      <c r="CF245" s="177"/>
      <c r="CG245" s="177"/>
      <c r="CH245" s="177"/>
      <c r="CI245" s="177"/>
      <c r="CJ245" s="177"/>
      <c r="CK245" s="177"/>
      <c r="CL245" s="177"/>
      <c r="CM245" s="177"/>
      <c r="CN245" s="177"/>
      <c r="CO245" s="177"/>
      <c r="CP245" s="177"/>
      <c r="CQ245" s="177"/>
      <c r="CR245" s="177"/>
      <c r="CS245" s="177"/>
      <c r="CT245" s="177"/>
      <c r="CU245" s="177"/>
      <c r="CV245" s="177"/>
      <c r="CW245" s="177"/>
      <c r="CX245" s="177"/>
      <c r="CY245" s="177"/>
      <c r="CZ245" s="177"/>
      <c r="DA245" s="177"/>
      <c r="DB245" s="177"/>
      <c r="DC245" s="177"/>
      <c r="DD245" s="177"/>
      <c r="DE245" s="177"/>
      <c r="DF245" s="177"/>
      <c r="DG245" s="177"/>
      <c r="DH245" s="177"/>
      <c r="DI245" s="177"/>
      <c r="DJ245" s="177"/>
      <c r="DK245" s="177"/>
      <c r="DL245" s="177"/>
      <c r="DM245" s="177"/>
      <c r="DN245" s="177"/>
      <c r="DO245" s="177"/>
      <c r="DP245" s="177"/>
      <c r="DQ245" s="177"/>
      <c r="DR245" s="177"/>
      <c r="DS245" s="177"/>
      <c r="DT245" s="177"/>
      <c r="DU245" s="177"/>
      <c r="DV245" s="177"/>
      <c r="DW245" s="177"/>
      <c r="DX245" s="177"/>
      <c r="DY245" s="177"/>
      <c r="DZ245" s="177"/>
      <c r="EA245" s="177"/>
      <c r="EB245" s="177"/>
      <c r="EC245" s="177"/>
      <c r="ED245" s="177"/>
      <c r="EE245" s="177"/>
      <c r="EF245" s="177"/>
      <c r="EG245" s="177"/>
      <c r="EH245" s="177"/>
      <c r="EI245" s="177"/>
      <c r="EJ245" s="177"/>
      <c r="EK245" s="177"/>
      <c r="EL245" s="177"/>
      <c r="EM245" s="177"/>
      <c r="EN245" s="177"/>
      <c r="EO245" s="177"/>
      <c r="EP245" s="177"/>
      <c r="EQ245" s="177"/>
      <c r="ER245" s="177"/>
      <c r="ES245" s="177"/>
      <c r="ET245" s="177"/>
      <c r="EU245" s="177"/>
      <c r="EV245" s="177"/>
      <c r="EW245" s="177"/>
      <c r="EX245" s="177"/>
      <c r="EY245" s="177"/>
      <c r="EZ245" s="177"/>
      <c r="FA245" s="177"/>
      <c r="FB245" s="177"/>
      <c r="FC245" s="177"/>
      <c r="FD245" s="177"/>
      <c r="FE245" s="177"/>
      <c r="FF245" s="177"/>
      <c r="FG245" s="177"/>
      <c r="FH245" s="177"/>
      <c r="FI245" s="177"/>
      <c r="FJ245" s="177"/>
      <c r="FK245" s="177"/>
      <c r="FL245" s="177"/>
      <c r="FM245" s="177"/>
      <c r="FN245" s="177"/>
      <c r="FO245" s="177"/>
      <c r="FP245" s="177"/>
      <c r="FQ245" s="177"/>
      <c r="FR245" s="177"/>
      <c r="FS245" s="177"/>
      <c r="FT245" s="177"/>
      <c r="FU245" s="177"/>
      <c r="FV245" s="177"/>
      <c r="FW245" s="177"/>
      <c r="FX245" s="177"/>
      <c r="FY245" s="177"/>
      <c r="FZ245" s="177"/>
      <c r="GA245" s="177"/>
      <c r="GB245" s="177"/>
      <c r="GC245" s="177"/>
      <c r="GD245" s="177"/>
      <c r="GE245" s="177"/>
      <c r="GF245" s="177"/>
      <c r="GG245" s="177"/>
      <c r="GH245" s="177"/>
      <c r="GI245" s="177"/>
      <c r="GJ245" s="177"/>
      <c r="GK245" s="177"/>
      <c r="GL245" s="177"/>
      <c r="GM245" s="177"/>
      <c r="GN245" s="177"/>
      <c r="GO245" s="177"/>
      <c r="GP245" s="177"/>
      <c r="GQ245" s="177"/>
      <c r="GR245" s="177"/>
      <c r="GS245" s="177"/>
      <c r="GT245" s="177"/>
      <c r="GU245" s="177"/>
      <c r="GV245" s="177"/>
      <c r="GW245" s="177"/>
      <c r="GX245" s="177"/>
      <c r="GY245" s="177"/>
      <c r="GZ245" s="177"/>
      <c r="HA245" s="177"/>
      <c r="HB245" s="177"/>
      <c r="HC245" s="177"/>
      <c r="HD245" s="177"/>
      <c r="HE245" s="177"/>
      <c r="HF245" s="177"/>
      <c r="HG245" s="177"/>
      <c r="HH245" s="177"/>
      <c r="HI245" s="177"/>
      <c r="HJ245" s="177"/>
      <c r="HK245" s="177"/>
      <c r="HL245" s="177"/>
      <c r="HM245" s="177"/>
      <c r="HN245" s="177"/>
      <c r="HO245" s="177"/>
      <c r="HP245" s="177"/>
      <c r="HQ245" s="177"/>
      <c r="HR245" s="177"/>
      <c r="HS245" s="177"/>
      <c r="HT245" s="177"/>
      <c r="HU245" s="177"/>
      <c r="HV245" s="177"/>
      <c r="HW245" s="177"/>
      <c r="HX245" s="177"/>
      <c r="HY245" s="177"/>
      <c r="HZ245" s="177"/>
      <c r="IA245" s="177"/>
      <c r="IB245" s="177"/>
      <c r="IC245" s="177"/>
      <c r="ID245" s="177"/>
      <c r="IE245" s="177"/>
      <c r="IF245" s="177"/>
      <c r="IG245" s="177"/>
      <c r="IH245" s="177"/>
      <c r="II245" s="177"/>
      <c r="IJ245" s="177"/>
      <c r="IK245" s="177"/>
      <c r="IL245" s="177"/>
      <c r="IM245" s="177"/>
      <c r="IN245" s="177"/>
      <c r="IO245" s="177"/>
      <c r="IP245" s="177"/>
      <c r="IQ245" s="177"/>
      <c r="IR245" s="177"/>
      <c r="IS245" s="177"/>
      <c r="IT245" s="177"/>
      <c r="IU245" s="177"/>
      <c r="IV245" s="177"/>
      <c r="IW245" s="177"/>
    </row>
    <row r="246" spans="3:257" x14ac:dyDescent="0.25">
      <c r="C246" s="257"/>
      <c r="D246" s="177"/>
      <c r="E246" s="177"/>
      <c r="F246" s="177"/>
      <c r="G246" s="177"/>
      <c r="H246" s="177"/>
      <c r="I246" s="256"/>
    </row>
    <row r="247" spans="3:257" x14ac:dyDescent="0.25">
      <c r="K247" s="177"/>
      <c r="L247" s="177"/>
    </row>
    <row r="248" spans="3:257" x14ac:dyDescent="0.25">
      <c r="C248" s="258"/>
      <c r="D248" s="258"/>
      <c r="E248" s="258"/>
      <c r="F248" s="258"/>
      <c r="G248" s="258"/>
      <c r="H248" s="258"/>
      <c r="I248" s="258"/>
    </row>
    <row r="249" spans="3:257" x14ac:dyDescent="0.25">
      <c r="C249" s="198"/>
      <c r="D249" s="198"/>
      <c r="E249" s="198"/>
      <c r="F249" s="198"/>
      <c r="G249" s="198"/>
      <c r="H249" s="198"/>
      <c r="I249" s="198"/>
      <c r="N249" s="259"/>
    </row>
    <row r="250" spans="3:257" x14ac:dyDescent="0.25">
      <c r="C250" s="198"/>
      <c r="D250" s="198"/>
      <c r="E250" s="198"/>
      <c r="F250" s="198"/>
      <c r="G250" s="198"/>
      <c r="H250" s="198"/>
      <c r="I250" s="198"/>
    </row>
    <row r="251" spans="3:257" x14ac:dyDescent="0.25">
      <c r="C251" s="177"/>
    </row>
    <row r="252" spans="3:257" x14ac:dyDescent="0.25">
      <c r="C252" s="260"/>
      <c r="D252" s="257"/>
      <c r="E252" s="257"/>
      <c r="G252" s="257"/>
      <c r="H252" s="257"/>
      <c r="I252" s="261"/>
    </row>
    <row r="253" spans="3:257" x14ac:dyDescent="0.25">
      <c r="C253" s="262"/>
      <c r="D253" s="263"/>
      <c r="E253" s="263"/>
      <c r="F253" s="263"/>
      <c r="G253" s="263"/>
      <c r="H253" s="263"/>
      <c r="I253" s="264"/>
      <c r="M253" s="256"/>
    </row>
    <row r="254" spans="3:257" x14ac:dyDescent="0.25">
      <c r="C254" s="177"/>
      <c r="D254" s="184"/>
      <c r="E254" s="184"/>
      <c r="F254" s="265"/>
      <c r="G254" s="266"/>
      <c r="H254" s="266"/>
      <c r="I254" s="184"/>
      <c r="J254" s="177"/>
    </row>
    <row r="255" spans="3:257" x14ac:dyDescent="0.25">
      <c r="C255" s="177"/>
      <c r="D255" s="184"/>
      <c r="E255" s="184"/>
      <c r="F255" s="265"/>
      <c r="G255" s="266"/>
      <c r="H255" s="266"/>
      <c r="I255" s="184"/>
      <c r="J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c r="AV255" s="177"/>
      <c r="AW255" s="177"/>
      <c r="AX255" s="177"/>
      <c r="AY255" s="177"/>
      <c r="AZ255" s="177"/>
      <c r="BA255" s="177"/>
      <c r="BB255" s="177"/>
      <c r="BC255" s="177"/>
      <c r="BD255" s="177"/>
      <c r="BE255" s="177"/>
      <c r="BF255" s="177"/>
      <c r="BG255" s="177"/>
      <c r="BH255" s="177"/>
      <c r="BI255" s="177"/>
      <c r="BJ255" s="177"/>
      <c r="BK255" s="177"/>
      <c r="BL255" s="177"/>
      <c r="BM255" s="177"/>
      <c r="BN255" s="177"/>
      <c r="BO255" s="177"/>
      <c r="BP255" s="177"/>
      <c r="BQ255" s="177"/>
      <c r="BR255" s="177"/>
      <c r="BS255" s="177"/>
      <c r="BT255" s="177"/>
      <c r="BU255" s="177"/>
      <c r="BV255" s="177"/>
      <c r="BW255" s="177"/>
      <c r="BX255" s="177"/>
      <c r="BY255" s="177"/>
      <c r="BZ255" s="177"/>
      <c r="CA255" s="177"/>
      <c r="CB255" s="177"/>
      <c r="CC255" s="177"/>
      <c r="CD255" s="177"/>
      <c r="CE255" s="177"/>
      <c r="CF255" s="177"/>
      <c r="CG255" s="177"/>
      <c r="CH255" s="177"/>
      <c r="CI255" s="177"/>
      <c r="CJ255" s="177"/>
      <c r="CK255" s="177"/>
      <c r="CL255" s="177"/>
      <c r="CM255" s="177"/>
      <c r="CN255" s="177"/>
      <c r="CO255" s="177"/>
      <c r="CP255" s="177"/>
      <c r="CQ255" s="177"/>
      <c r="CR255" s="177"/>
      <c r="CS255" s="177"/>
      <c r="CT255" s="177"/>
      <c r="CU255" s="177"/>
      <c r="CV255" s="177"/>
      <c r="CW255" s="177"/>
      <c r="CX255" s="177"/>
      <c r="CY255" s="177"/>
      <c r="CZ255" s="177"/>
      <c r="DA255" s="177"/>
      <c r="DB255" s="177"/>
      <c r="DC255" s="177"/>
      <c r="DD255" s="177"/>
      <c r="DE255" s="177"/>
      <c r="DF255" s="177"/>
      <c r="DG255" s="177"/>
      <c r="DH255" s="177"/>
      <c r="DI255" s="177"/>
      <c r="DJ255" s="177"/>
      <c r="DK255" s="177"/>
      <c r="DL255" s="177"/>
      <c r="DM255" s="177"/>
      <c r="DN255" s="177"/>
      <c r="DO255" s="177"/>
      <c r="DP255" s="177"/>
      <c r="DQ255" s="177"/>
      <c r="DR255" s="177"/>
      <c r="DS255" s="177"/>
      <c r="DT255" s="177"/>
      <c r="DU255" s="177"/>
      <c r="DV255" s="177"/>
      <c r="DW255" s="177"/>
      <c r="DX255" s="177"/>
      <c r="DY255" s="177"/>
      <c r="DZ255" s="177"/>
      <c r="EA255" s="177"/>
      <c r="EB255" s="177"/>
      <c r="EC255" s="177"/>
      <c r="ED255" s="177"/>
      <c r="EE255" s="177"/>
      <c r="EF255" s="177"/>
      <c r="EG255" s="177"/>
      <c r="EH255" s="177"/>
      <c r="EI255" s="177"/>
      <c r="EJ255" s="177"/>
      <c r="EK255" s="177"/>
      <c r="EL255" s="177"/>
      <c r="EM255" s="177"/>
      <c r="EN255" s="177"/>
      <c r="EO255" s="177"/>
      <c r="EP255" s="177"/>
      <c r="EQ255" s="177"/>
      <c r="ER255" s="177"/>
      <c r="ES255" s="177"/>
      <c r="ET255" s="177"/>
      <c r="EU255" s="177"/>
      <c r="EV255" s="177"/>
      <c r="EW255" s="177"/>
      <c r="EX255" s="177"/>
      <c r="EY255" s="177"/>
      <c r="EZ255" s="177"/>
      <c r="FA255" s="177"/>
      <c r="FB255" s="177"/>
      <c r="FC255" s="177"/>
      <c r="FD255" s="177"/>
      <c r="FE255" s="177"/>
      <c r="FF255" s="177"/>
      <c r="FG255" s="177"/>
      <c r="FH255" s="177"/>
      <c r="FI255" s="177"/>
      <c r="FJ255" s="177"/>
      <c r="FK255" s="177"/>
      <c r="FL255" s="177"/>
      <c r="FM255" s="177"/>
      <c r="FN255" s="177"/>
      <c r="FO255" s="177"/>
      <c r="FP255" s="177"/>
      <c r="FQ255" s="177"/>
      <c r="FR255" s="177"/>
      <c r="FS255" s="177"/>
      <c r="FT255" s="177"/>
      <c r="FU255" s="177"/>
      <c r="FV255" s="177"/>
      <c r="FW255" s="177"/>
      <c r="FX255" s="177"/>
      <c r="FY255" s="177"/>
      <c r="FZ255" s="177"/>
      <c r="GA255" s="177"/>
      <c r="GB255" s="177"/>
      <c r="GC255" s="177"/>
      <c r="GD255" s="177"/>
      <c r="GE255" s="177"/>
      <c r="GF255" s="177"/>
      <c r="GG255" s="177"/>
      <c r="GH255" s="177"/>
      <c r="GI255" s="177"/>
      <c r="GJ255" s="177"/>
      <c r="GK255" s="177"/>
      <c r="GL255" s="177"/>
      <c r="GM255" s="177"/>
      <c r="GN255" s="177"/>
      <c r="GO255" s="177"/>
      <c r="GP255" s="177"/>
      <c r="GQ255" s="177"/>
      <c r="GR255" s="177"/>
      <c r="GS255" s="177"/>
      <c r="GT255" s="177"/>
      <c r="GU255" s="177"/>
      <c r="GV255" s="177"/>
      <c r="GW255" s="177"/>
      <c r="GX255" s="177"/>
      <c r="GY255" s="177"/>
      <c r="GZ255" s="177"/>
      <c r="HA255" s="177"/>
      <c r="HB255" s="177"/>
      <c r="HC255" s="177"/>
      <c r="HD255" s="177"/>
      <c r="HE255" s="177"/>
      <c r="HF255" s="177"/>
      <c r="HG255" s="177"/>
      <c r="HH255" s="177"/>
      <c r="HI255" s="177"/>
      <c r="HJ255" s="177"/>
      <c r="HK255" s="177"/>
      <c r="HL255" s="177"/>
      <c r="HM255" s="177"/>
      <c r="HN255" s="177"/>
      <c r="HO255" s="177"/>
      <c r="HP255" s="177"/>
      <c r="HQ255" s="177"/>
      <c r="HR255" s="177"/>
      <c r="HS255" s="177"/>
      <c r="HT255" s="177"/>
      <c r="HU255" s="177"/>
      <c r="HV255" s="177"/>
      <c r="HW255" s="177"/>
      <c r="HX255" s="177"/>
      <c r="HY255" s="177"/>
      <c r="HZ255" s="177"/>
      <c r="IA255" s="177"/>
      <c r="IB255" s="177"/>
      <c r="IC255" s="177"/>
      <c r="ID255" s="177"/>
      <c r="IE255" s="177"/>
      <c r="IF255" s="177"/>
      <c r="IG255" s="177"/>
      <c r="IH255" s="177"/>
      <c r="II255" s="177"/>
      <c r="IJ255" s="177"/>
      <c r="IK255" s="177"/>
      <c r="IL255" s="177"/>
      <c r="IM255" s="177"/>
      <c r="IN255" s="177"/>
      <c r="IO255" s="177"/>
      <c r="IP255" s="177"/>
      <c r="IQ255" s="177"/>
      <c r="IR255" s="177"/>
      <c r="IS255" s="177"/>
      <c r="IT255" s="177"/>
      <c r="IU255" s="177"/>
      <c r="IV255" s="177"/>
      <c r="IW255" s="177"/>
    </row>
    <row r="256" spans="3:257" x14ac:dyDescent="0.25">
      <c r="C256" s="177"/>
      <c r="D256" s="184"/>
      <c r="E256" s="184"/>
      <c r="F256" s="265"/>
      <c r="G256" s="266"/>
      <c r="H256" s="266"/>
      <c r="I256" s="184"/>
      <c r="J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7"/>
      <c r="BR256" s="177"/>
      <c r="BS256" s="177"/>
      <c r="BT256" s="177"/>
      <c r="BU256" s="177"/>
      <c r="BV256" s="177"/>
      <c r="BW256" s="177"/>
      <c r="BX256" s="177"/>
      <c r="BY256" s="177"/>
      <c r="BZ256" s="177"/>
      <c r="CA256" s="177"/>
      <c r="CB256" s="177"/>
      <c r="CC256" s="177"/>
      <c r="CD256" s="177"/>
      <c r="CE256" s="177"/>
      <c r="CF256" s="177"/>
      <c r="CG256" s="177"/>
      <c r="CH256" s="177"/>
      <c r="CI256" s="177"/>
      <c r="CJ256" s="177"/>
      <c r="CK256" s="177"/>
      <c r="CL256" s="177"/>
      <c r="CM256" s="177"/>
      <c r="CN256" s="177"/>
      <c r="CO256" s="177"/>
      <c r="CP256" s="177"/>
      <c r="CQ256" s="177"/>
      <c r="CR256" s="177"/>
      <c r="CS256" s="177"/>
      <c r="CT256" s="177"/>
      <c r="CU256" s="177"/>
      <c r="CV256" s="177"/>
      <c r="CW256" s="177"/>
      <c r="CX256" s="177"/>
      <c r="CY256" s="177"/>
      <c r="CZ256" s="177"/>
      <c r="DA256" s="177"/>
      <c r="DB256" s="177"/>
      <c r="DC256" s="177"/>
      <c r="DD256" s="177"/>
      <c r="DE256" s="177"/>
      <c r="DF256" s="177"/>
      <c r="DG256" s="177"/>
      <c r="DH256" s="177"/>
      <c r="DI256" s="177"/>
      <c r="DJ256" s="177"/>
      <c r="DK256" s="177"/>
      <c r="DL256" s="177"/>
      <c r="DM256" s="177"/>
      <c r="DN256" s="177"/>
      <c r="DO256" s="177"/>
      <c r="DP256" s="177"/>
      <c r="DQ256" s="177"/>
      <c r="DR256" s="177"/>
      <c r="DS256" s="177"/>
      <c r="DT256" s="177"/>
      <c r="DU256" s="177"/>
      <c r="DV256" s="177"/>
      <c r="DW256" s="177"/>
      <c r="DX256" s="177"/>
      <c r="DY256" s="177"/>
      <c r="DZ256" s="177"/>
      <c r="EA256" s="177"/>
      <c r="EB256" s="177"/>
      <c r="EC256" s="177"/>
      <c r="ED256" s="177"/>
      <c r="EE256" s="177"/>
      <c r="EF256" s="177"/>
      <c r="EG256" s="177"/>
      <c r="EH256" s="177"/>
      <c r="EI256" s="177"/>
      <c r="EJ256" s="177"/>
      <c r="EK256" s="177"/>
      <c r="EL256" s="177"/>
      <c r="EM256" s="177"/>
      <c r="EN256" s="177"/>
      <c r="EO256" s="177"/>
      <c r="EP256" s="177"/>
      <c r="EQ256" s="177"/>
      <c r="ER256" s="177"/>
      <c r="ES256" s="177"/>
      <c r="ET256" s="177"/>
      <c r="EU256" s="177"/>
      <c r="EV256" s="177"/>
      <c r="EW256" s="177"/>
      <c r="EX256" s="177"/>
      <c r="EY256" s="177"/>
      <c r="EZ256" s="177"/>
      <c r="FA256" s="177"/>
      <c r="FB256" s="177"/>
      <c r="FC256" s="177"/>
      <c r="FD256" s="177"/>
      <c r="FE256" s="177"/>
      <c r="FF256" s="177"/>
      <c r="FG256" s="177"/>
      <c r="FH256" s="177"/>
      <c r="FI256" s="177"/>
      <c r="FJ256" s="177"/>
      <c r="FK256" s="177"/>
      <c r="FL256" s="177"/>
      <c r="FM256" s="177"/>
      <c r="FN256" s="177"/>
      <c r="FO256" s="177"/>
      <c r="FP256" s="177"/>
      <c r="FQ256" s="177"/>
      <c r="FR256" s="177"/>
      <c r="FS256" s="177"/>
      <c r="FT256" s="177"/>
      <c r="FU256" s="177"/>
      <c r="FV256" s="177"/>
      <c r="FW256" s="177"/>
      <c r="FX256" s="177"/>
      <c r="FY256" s="177"/>
      <c r="FZ256" s="177"/>
      <c r="GA256" s="177"/>
      <c r="GB256" s="177"/>
      <c r="GC256" s="177"/>
      <c r="GD256" s="177"/>
      <c r="GE256" s="177"/>
      <c r="GF256" s="177"/>
      <c r="GG256" s="177"/>
      <c r="GH256" s="177"/>
      <c r="GI256" s="177"/>
      <c r="GJ256" s="177"/>
      <c r="GK256" s="177"/>
      <c r="GL256" s="177"/>
      <c r="GM256" s="177"/>
      <c r="GN256" s="177"/>
      <c r="GO256" s="177"/>
      <c r="GP256" s="177"/>
      <c r="GQ256" s="177"/>
      <c r="GR256" s="177"/>
      <c r="GS256" s="177"/>
      <c r="GT256" s="177"/>
      <c r="GU256" s="177"/>
      <c r="GV256" s="177"/>
      <c r="GW256" s="177"/>
      <c r="GX256" s="177"/>
      <c r="GY256" s="177"/>
      <c r="GZ256" s="177"/>
      <c r="HA256" s="177"/>
      <c r="HB256" s="177"/>
      <c r="HC256" s="177"/>
      <c r="HD256" s="177"/>
      <c r="HE256" s="177"/>
      <c r="HF256" s="177"/>
      <c r="HG256" s="177"/>
      <c r="HH256" s="177"/>
      <c r="HI256" s="177"/>
      <c r="HJ256" s="177"/>
      <c r="HK256" s="177"/>
      <c r="HL256" s="177"/>
      <c r="HM256" s="177"/>
      <c r="HN256" s="177"/>
      <c r="HO256" s="177"/>
      <c r="HP256" s="177"/>
      <c r="HQ256" s="177"/>
      <c r="HR256" s="177"/>
      <c r="HS256" s="177"/>
      <c r="HT256" s="177"/>
      <c r="HU256" s="177"/>
      <c r="HV256" s="177"/>
      <c r="HW256" s="177"/>
      <c r="HX256" s="177"/>
      <c r="HY256" s="177"/>
      <c r="HZ256" s="177"/>
      <c r="IA256" s="177"/>
      <c r="IB256" s="177"/>
      <c r="IC256" s="177"/>
      <c r="ID256" s="177"/>
      <c r="IE256" s="177"/>
      <c r="IF256" s="177"/>
      <c r="IG256" s="177"/>
      <c r="IH256" s="177"/>
      <c r="II256" s="177"/>
      <c r="IJ256" s="177"/>
      <c r="IK256" s="177"/>
      <c r="IL256" s="177"/>
      <c r="IM256" s="177"/>
      <c r="IN256" s="177"/>
      <c r="IO256" s="177"/>
      <c r="IP256" s="177"/>
      <c r="IQ256" s="177"/>
      <c r="IR256" s="177"/>
      <c r="IS256" s="177"/>
      <c r="IT256" s="177"/>
      <c r="IU256" s="177"/>
      <c r="IV256" s="177"/>
      <c r="IW256" s="177"/>
    </row>
    <row r="257" spans="3:257" x14ac:dyDescent="0.25">
      <c r="C257" s="260"/>
      <c r="D257" s="262"/>
      <c r="E257" s="262"/>
      <c r="G257" s="257"/>
      <c r="H257" s="257"/>
      <c r="I257" s="261"/>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c r="AT257" s="177"/>
      <c r="AU257" s="177"/>
      <c r="AV257" s="177"/>
      <c r="AW257" s="177"/>
      <c r="AX257" s="177"/>
      <c r="AY257" s="177"/>
      <c r="AZ257" s="177"/>
      <c r="BA257" s="177"/>
      <c r="BB257" s="177"/>
      <c r="BC257" s="177"/>
      <c r="BD257" s="177"/>
      <c r="BE257" s="177"/>
      <c r="BF257" s="177"/>
      <c r="BG257" s="177"/>
      <c r="BH257" s="177"/>
      <c r="BI257" s="177"/>
      <c r="BJ257" s="177"/>
      <c r="BK257" s="177"/>
      <c r="BL257" s="177"/>
      <c r="BM257" s="177"/>
      <c r="BN257" s="177"/>
      <c r="BO257" s="177"/>
      <c r="BP257" s="177"/>
      <c r="BQ257" s="177"/>
      <c r="BR257" s="177"/>
      <c r="BS257" s="177"/>
      <c r="BT257" s="177"/>
      <c r="BU257" s="177"/>
      <c r="BV257" s="177"/>
      <c r="BW257" s="177"/>
      <c r="BX257" s="177"/>
      <c r="BY257" s="177"/>
      <c r="BZ257" s="177"/>
      <c r="CA257" s="177"/>
      <c r="CB257" s="177"/>
      <c r="CC257" s="177"/>
      <c r="CD257" s="177"/>
      <c r="CE257" s="177"/>
      <c r="CF257" s="177"/>
      <c r="CG257" s="177"/>
      <c r="CH257" s="177"/>
      <c r="CI257" s="177"/>
      <c r="CJ257" s="177"/>
      <c r="CK257" s="177"/>
      <c r="CL257" s="177"/>
      <c r="CM257" s="177"/>
      <c r="CN257" s="177"/>
      <c r="CO257" s="177"/>
      <c r="CP257" s="177"/>
      <c r="CQ257" s="177"/>
      <c r="CR257" s="177"/>
      <c r="CS257" s="177"/>
      <c r="CT257" s="177"/>
      <c r="CU257" s="177"/>
      <c r="CV257" s="177"/>
      <c r="CW257" s="177"/>
      <c r="CX257" s="177"/>
      <c r="CY257" s="177"/>
      <c r="CZ257" s="177"/>
      <c r="DA257" s="177"/>
      <c r="DB257" s="177"/>
      <c r="DC257" s="177"/>
      <c r="DD257" s="177"/>
      <c r="DE257" s="177"/>
      <c r="DF257" s="177"/>
      <c r="DG257" s="177"/>
      <c r="DH257" s="177"/>
      <c r="DI257" s="177"/>
      <c r="DJ257" s="177"/>
      <c r="DK257" s="177"/>
      <c r="DL257" s="177"/>
      <c r="DM257" s="177"/>
      <c r="DN257" s="177"/>
      <c r="DO257" s="177"/>
      <c r="DP257" s="177"/>
      <c r="DQ257" s="177"/>
      <c r="DR257" s="177"/>
      <c r="DS257" s="177"/>
      <c r="DT257" s="177"/>
      <c r="DU257" s="177"/>
      <c r="DV257" s="177"/>
      <c r="DW257" s="177"/>
      <c r="DX257" s="177"/>
      <c r="DY257" s="177"/>
      <c r="DZ257" s="177"/>
      <c r="EA257" s="177"/>
      <c r="EB257" s="177"/>
      <c r="EC257" s="177"/>
      <c r="ED257" s="177"/>
      <c r="EE257" s="177"/>
      <c r="EF257" s="177"/>
      <c r="EG257" s="177"/>
      <c r="EH257" s="177"/>
      <c r="EI257" s="177"/>
      <c r="EJ257" s="177"/>
      <c r="EK257" s="177"/>
      <c r="EL257" s="177"/>
      <c r="EM257" s="177"/>
      <c r="EN257" s="177"/>
      <c r="EO257" s="177"/>
      <c r="EP257" s="177"/>
      <c r="EQ257" s="177"/>
      <c r="ER257" s="177"/>
      <c r="ES257" s="177"/>
      <c r="ET257" s="177"/>
      <c r="EU257" s="177"/>
      <c r="EV257" s="177"/>
      <c r="EW257" s="177"/>
      <c r="EX257" s="177"/>
      <c r="EY257" s="177"/>
      <c r="EZ257" s="177"/>
      <c r="FA257" s="177"/>
      <c r="FB257" s="177"/>
      <c r="FC257" s="177"/>
      <c r="FD257" s="177"/>
      <c r="FE257" s="177"/>
      <c r="FF257" s="177"/>
      <c r="FG257" s="177"/>
      <c r="FH257" s="177"/>
      <c r="FI257" s="177"/>
      <c r="FJ257" s="177"/>
      <c r="FK257" s="177"/>
      <c r="FL257" s="177"/>
      <c r="FM257" s="177"/>
      <c r="FN257" s="177"/>
      <c r="FO257" s="177"/>
      <c r="FP257" s="177"/>
      <c r="FQ257" s="177"/>
      <c r="FR257" s="177"/>
      <c r="FS257" s="177"/>
      <c r="FT257" s="177"/>
      <c r="FU257" s="177"/>
      <c r="FV257" s="177"/>
      <c r="FW257" s="177"/>
      <c r="FX257" s="177"/>
      <c r="FY257" s="177"/>
      <c r="FZ257" s="177"/>
      <c r="GA257" s="177"/>
      <c r="GB257" s="177"/>
      <c r="GC257" s="177"/>
      <c r="GD257" s="177"/>
      <c r="GE257" s="177"/>
      <c r="GF257" s="177"/>
      <c r="GG257" s="177"/>
      <c r="GH257" s="177"/>
      <c r="GI257" s="177"/>
      <c r="GJ257" s="177"/>
      <c r="GK257" s="177"/>
      <c r="GL257" s="177"/>
      <c r="GM257" s="177"/>
      <c r="GN257" s="177"/>
      <c r="GO257" s="177"/>
      <c r="GP257" s="177"/>
      <c r="GQ257" s="177"/>
      <c r="GR257" s="177"/>
      <c r="GS257" s="177"/>
      <c r="GT257" s="177"/>
      <c r="GU257" s="177"/>
      <c r="GV257" s="177"/>
      <c r="GW257" s="177"/>
      <c r="GX257" s="177"/>
      <c r="GY257" s="177"/>
      <c r="GZ257" s="177"/>
      <c r="HA257" s="177"/>
      <c r="HB257" s="177"/>
      <c r="HC257" s="177"/>
      <c r="HD257" s="177"/>
      <c r="HE257" s="177"/>
      <c r="HF257" s="177"/>
      <c r="HG257" s="177"/>
      <c r="HH257" s="177"/>
      <c r="HI257" s="177"/>
      <c r="HJ257" s="177"/>
      <c r="HK257" s="177"/>
      <c r="HL257" s="177"/>
      <c r="HM257" s="177"/>
      <c r="HN257" s="177"/>
      <c r="HO257" s="177"/>
      <c r="HP257" s="177"/>
      <c r="HQ257" s="177"/>
      <c r="HR257" s="177"/>
      <c r="HS257" s="177"/>
      <c r="HT257" s="177"/>
      <c r="HU257" s="177"/>
      <c r="HV257" s="177"/>
      <c r="HW257" s="177"/>
      <c r="HX257" s="177"/>
      <c r="HY257" s="177"/>
      <c r="HZ257" s="177"/>
      <c r="IA257" s="177"/>
      <c r="IB257" s="177"/>
      <c r="IC257" s="177"/>
      <c r="ID257" s="177"/>
      <c r="IE257" s="177"/>
      <c r="IF257" s="177"/>
      <c r="IG257" s="177"/>
      <c r="IH257" s="177"/>
      <c r="II257" s="177"/>
      <c r="IJ257" s="177"/>
      <c r="IK257" s="177"/>
      <c r="IL257" s="177"/>
      <c r="IM257" s="177"/>
      <c r="IN257" s="177"/>
      <c r="IO257" s="177"/>
      <c r="IP257" s="177"/>
      <c r="IQ257" s="177"/>
      <c r="IR257" s="177"/>
      <c r="IS257" s="177"/>
      <c r="IT257" s="177"/>
      <c r="IU257" s="177"/>
      <c r="IV257" s="177"/>
      <c r="IW257" s="177"/>
    </row>
    <row r="258" spans="3:257" x14ac:dyDescent="0.25">
      <c r="C258" s="267"/>
      <c r="F258" s="184"/>
      <c r="K258" s="177"/>
      <c r="L258" s="177"/>
    </row>
    <row r="259" spans="3:257" x14ac:dyDescent="0.25">
      <c r="C259" s="257"/>
      <c r="J259" s="177"/>
      <c r="K259" s="177"/>
      <c r="L259" s="177"/>
      <c r="N259" s="257"/>
    </row>
    <row r="260" spans="3:257" x14ac:dyDescent="0.25">
      <c r="C260" s="257"/>
      <c r="D260" s="177"/>
      <c r="E260" s="177"/>
      <c r="F260" s="177"/>
      <c r="G260" s="177"/>
      <c r="H260" s="177"/>
      <c r="I260" s="256"/>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7"/>
      <c r="AW260" s="177"/>
      <c r="AX260" s="177"/>
      <c r="AY260" s="177"/>
      <c r="AZ260" s="177"/>
      <c r="BA260" s="177"/>
      <c r="BB260" s="177"/>
      <c r="BC260" s="177"/>
      <c r="BD260" s="177"/>
      <c r="BE260" s="177"/>
      <c r="BF260" s="177"/>
      <c r="BG260" s="177"/>
      <c r="BH260" s="177"/>
      <c r="BI260" s="177"/>
      <c r="BJ260" s="177"/>
      <c r="BK260" s="177"/>
      <c r="BL260" s="177"/>
      <c r="BM260" s="177"/>
      <c r="BN260" s="177"/>
      <c r="BO260" s="177"/>
      <c r="BP260" s="177"/>
      <c r="BQ260" s="177"/>
      <c r="BR260" s="177"/>
      <c r="BS260" s="177"/>
      <c r="BT260" s="177"/>
      <c r="BU260" s="177"/>
      <c r="BV260" s="177"/>
      <c r="BW260" s="177"/>
      <c r="BX260" s="177"/>
      <c r="BY260" s="177"/>
      <c r="BZ260" s="177"/>
      <c r="CA260" s="177"/>
      <c r="CB260" s="177"/>
      <c r="CC260" s="177"/>
      <c r="CD260" s="177"/>
      <c r="CE260" s="177"/>
      <c r="CF260" s="177"/>
      <c r="CG260" s="177"/>
      <c r="CH260" s="177"/>
      <c r="CI260" s="177"/>
      <c r="CJ260" s="177"/>
      <c r="CK260" s="177"/>
      <c r="CL260" s="177"/>
      <c r="CM260" s="177"/>
      <c r="CN260" s="177"/>
      <c r="CO260" s="177"/>
      <c r="CP260" s="177"/>
      <c r="CQ260" s="177"/>
      <c r="CR260" s="177"/>
      <c r="CS260" s="177"/>
      <c r="CT260" s="177"/>
      <c r="CU260" s="177"/>
      <c r="CV260" s="177"/>
      <c r="CW260" s="177"/>
      <c r="CX260" s="177"/>
      <c r="CY260" s="177"/>
      <c r="CZ260" s="177"/>
      <c r="DA260" s="177"/>
      <c r="DB260" s="177"/>
      <c r="DC260" s="177"/>
      <c r="DD260" s="177"/>
      <c r="DE260" s="177"/>
      <c r="DF260" s="177"/>
      <c r="DG260" s="177"/>
      <c r="DH260" s="177"/>
      <c r="DI260" s="177"/>
      <c r="DJ260" s="177"/>
      <c r="DK260" s="177"/>
      <c r="DL260" s="177"/>
      <c r="DM260" s="177"/>
      <c r="DN260" s="177"/>
      <c r="DO260" s="177"/>
      <c r="DP260" s="177"/>
      <c r="DQ260" s="177"/>
      <c r="DR260" s="177"/>
      <c r="DS260" s="177"/>
      <c r="DT260" s="177"/>
      <c r="DU260" s="177"/>
      <c r="DV260" s="177"/>
      <c r="DW260" s="177"/>
      <c r="DX260" s="177"/>
      <c r="DY260" s="177"/>
      <c r="DZ260" s="177"/>
      <c r="EA260" s="177"/>
      <c r="EB260" s="177"/>
      <c r="EC260" s="177"/>
      <c r="ED260" s="177"/>
      <c r="EE260" s="177"/>
      <c r="EF260" s="177"/>
      <c r="EG260" s="177"/>
      <c r="EH260" s="177"/>
      <c r="EI260" s="177"/>
      <c r="EJ260" s="177"/>
      <c r="EK260" s="177"/>
      <c r="EL260" s="177"/>
      <c r="EM260" s="177"/>
      <c r="EN260" s="177"/>
      <c r="EO260" s="177"/>
      <c r="EP260" s="177"/>
      <c r="EQ260" s="177"/>
      <c r="ER260" s="177"/>
      <c r="ES260" s="177"/>
      <c r="ET260" s="177"/>
      <c r="EU260" s="177"/>
      <c r="EV260" s="177"/>
      <c r="EW260" s="177"/>
      <c r="EX260" s="177"/>
      <c r="EY260" s="177"/>
      <c r="EZ260" s="177"/>
      <c r="FA260" s="177"/>
      <c r="FB260" s="177"/>
      <c r="FC260" s="177"/>
      <c r="FD260" s="177"/>
      <c r="FE260" s="177"/>
      <c r="FF260" s="177"/>
      <c r="FG260" s="177"/>
      <c r="FH260" s="177"/>
      <c r="FI260" s="177"/>
      <c r="FJ260" s="177"/>
      <c r="FK260" s="177"/>
      <c r="FL260" s="177"/>
      <c r="FM260" s="177"/>
      <c r="FN260" s="177"/>
      <c r="FO260" s="177"/>
      <c r="FP260" s="177"/>
      <c r="FQ260" s="177"/>
      <c r="FR260" s="177"/>
      <c r="FS260" s="177"/>
      <c r="FT260" s="177"/>
      <c r="FU260" s="177"/>
      <c r="FV260" s="177"/>
      <c r="FW260" s="177"/>
      <c r="FX260" s="177"/>
      <c r="FY260" s="177"/>
      <c r="FZ260" s="177"/>
      <c r="GA260" s="177"/>
      <c r="GB260" s="177"/>
      <c r="GC260" s="177"/>
      <c r="GD260" s="177"/>
      <c r="GE260" s="177"/>
      <c r="GF260" s="177"/>
      <c r="GG260" s="177"/>
      <c r="GH260" s="177"/>
      <c r="GI260" s="177"/>
      <c r="GJ260" s="177"/>
      <c r="GK260" s="177"/>
      <c r="GL260" s="177"/>
      <c r="GM260" s="177"/>
      <c r="GN260" s="177"/>
      <c r="GO260" s="177"/>
      <c r="GP260" s="177"/>
      <c r="GQ260" s="177"/>
      <c r="GR260" s="177"/>
      <c r="GS260" s="177"/>
      <c r="GT260" s="177"/>
      <c r="GU260" s="177"/>
      <c r="GV260" s="177"/>
      <c r="GW260" s="177"/>
      <c r="GX260" s="177"/>
      <c r="GY260" s="177"/>
      <c r="GZ260" s="177"/>
      <c r="HA260" s="177"/>
      <c r="HB260" s="177"/>
      <c r="HC260" s="177"/>
      <c r="HD260" s="177"/>
      <c r="HE260" s="177"/>
      <c r="HF260" s="177"/>
      <c r="HG260" s="177"/>
      <c r="HH260" s="177"/>
      <c r="HI260" s="177"/>
      <c r="HJ260" s="177"/>
      <c r="HK260" s="177"/>
      <c r="HL260" s="177"/>
      <c r="HM260" s="177"/>
      <c r="HN260" s="177"/>
      <c r="HO260" s="177"/>
      <c r="HP260" s="177"/>
      <c r="HQ260" s="177"/>
      <c r="HR260" s="177"/>
      <c r="HS260" s="177"/>
      <c r="HT260" s="177"/>
      <c r="HU260" s="177"/>
      <c r="HV260" s="177"/>
      <c r="HW260" s="177"/>
      <c r="HX260" s="177"/>
      <c r="HY260" s="177"/>
      <c r="HZ260" s="177"/>
      <c r="IA260" s="177"/>
      <c r="IB260" s="177"/>
      <c r="IC260" s="177"/>
      <c r="ID260" s="177"/>
      <c r="IE260" s="177"/>
      <c r="IF260" s="177"/>
      <c r="IG260" s="177"/>
      <c r="IH260" s="177"/>
      <c r="II260" s="177"/>
      <c r="IJ260" s="177"/>
      <c r="IK260" s="177"/>
      <c r="IL260" s="177"/>
      <c r="IM260" s="177"/>
      <c r="IN260" s="177"/>
      <c r="IO260" s="177"/>
      <c r="IP260" s="177"/>
      <c r="IQ260" s="177"/>
      <c r="IR260" s="177"/>
      <c r="IS260" s="177"/>
      <c r="IT260" s="177"/>
      <c r="IU260" s="177"/>
      <c r="IV260" s="177"/>
      <c r="IW260" s="177"/>
    </row>
    <row r="261" spans="3:257" x14ac:dyDescent="0.25">
      <c r="C261" s="257"/>
      <c r="D261" s="177"/>
      <c r="E261" s="177"/>
      <c r="F261" s="177"/>
      <c r="G261" s="177"/>
      <c r="H261" s="177"/>
      <c r="I261" s="256"/>
      <c r="K261" s="177"/>
      <c r="L261" s="177"/>
    </row>
    <row r="263" spans="3:257" x14ac:dyDescent="0.25">
      <c r="C263" s="258"/>
      <c r="D263" s="258"/>
      <c r="E263" s="258"/>
      <c r="F263" s="258"/>
      <c r="G263" s="258"/>
      <c r="H263" s="258"/>
      <c r="I263" s="258"/>
    </row>
    <row r="264" spans="3:257" x14ac:dyDescent="0.25">
      <c r="C264" s="198"/>
      <c r="D264" s="198"/>
      <c r="E264" s="198"/>
      <c r="F264" s="198"/>
      <c r="G264" s="198"/>
      <c r="H264" s="198"/>
      <c r="I264" s="198"/>
    </row>
    <row r="265" spans="3:257" x14ac:dyDescent="0.25">
      <c r="C265" s="198"/>
      <c r="D265" s="198"/>
      <c r="E265" s="198"/>
      <c r="F265" s="198"/>
      <c r="G265" s="198"/>
      <c r="H265" s="198"/>
      <c r="I265" s="198"/>
    </row>
    <row r="266" spans="3:257" x14ac:dyDescent="0.25">
      <c r="C266" s="177"/>
      <c r="M266" s="256"/>
    </row>
    <row r="267" spans="3:257" x14ac:dyDescent="0.25">
      <c r="C267" s="260"/>
      <c r="D267" s="257"/>
      <c r="E267" s="257"/>
      <c r="G267" s="257"/>
      <c r="H267" s="257"/>
      <c r="I267" s="261"/>
    </row>
    <row r="268" spans="3:257" x14ac:dyDescent="0.25">
      <c r="C268" s="262"/>
      <c r="D268" s="263"/>
      <c r="E268" s="263"/>
      <c r="F268" s="263"/>
      <c r="G268" s="263"/>
      <c r="H268" s="263"/>
      <c r="I268" s="264"/>
    </row>
    <row r="269" spans="3:257" x14ac:dyDescent="0.25">
      <c r="C269" s="267"/>
      <c r="D269" s="184"/>
      <c r="E269" s="184"/>
      <c r="F269" s="265"/>
      <c r="G269" s="266"/>
      <c r="H269" s="266"/>
      <c r="I269" s="184"/>
      <c r="J269" s="177"/>
    </row>
    <row r="270" spans="3:257" x14ac:dyDescent="0.25">
      <c r="C270" s="177"/>
      <c r="D270" s="184"/>
      <c r="E270" s="184"/>
      <c r="F270" s="265"/>
      <c r="G270" s="266"/>
      <c r="H270" s="266"/>
      <c r="I270" s="184"/>
      <c r="J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7"/>
      <c r="BR270" s="177"/>
      <c r="BS270" s="177"/>
      <c r="BT270" s="177"/>
      <c r="BU270" s="177"/>
      <c r="BV270" s="177"/>
      <c r="BW270" s="177"/>
      <c r="BX270" s="177"/>
      <c r="BY270" s="177"/>
      <c r="BZ270" s="177"/>
      <c r="CA270" s="177"/>
      <c r="CB270" s="177"/>
      <c r="CC270" s="177"/>
      <c r="CD270" s="177"/>
      <c r="CE270" s="177"/>
      <c r="CF270" s="177"/>
      <c r="CG270" s="177"/>
      <c r="CH270" s="177"/>
      <c r="CI270" s="177"/>
      <c r="CJ270" s="177"/>
      <c r="CK270" s="177"/>
      <c r="CL270" s="177"/>
      <c r="CM270" s="177"/>
      <c r="CN270" s="177"/>
      <c r="CO270" s="177"/>
      <c r="CP270" s="177"/>
      <c r="CQ270" s="177"/>
      <c r="CR270" s="177"/>
      <c r="CS270" s="177"/>
      <c r="CT270" s="177"/>
      <c r="CU270" s="177"/>
      <c r="CV270" s="177"/>
      <c r="CW270" s="177"/>
      <c r="CX270" s="177"/>
      <c r="CY270" s="177"/>
      <c r="CZ270" s="177"/>
      <c r="DA270" s="177"/>
      <c r="DB270" s="177"/>
      <c r="DC270" s="177"/>
      <c r="DD270" s="177"/>
      <c r="DE270" s="177"/>
      <c r="DF270" s="177"/>
      <c r="DG270" s="177"/>
      <c r="DH270" s="177"/>
      <c r="DI270" s="177"/>
      <c r="DJ270" s="177"/>
      <c r="DK270" s="177"/>
      <c r="DL270" s="177"/>
      <c r="DM270" s="177"/>
      <c r="DN270" s="177"/>
      <c r="DO270" s="177"/>
      <c r="DP270" s="177"/>
      <c r="DQ270" s="177"/>
      <c r="DR270" s="177"/>
      <c r="DS270" s="177"/>
      <c r="DT270" s="177"/>
      <c r="DU270" s="177"/>
      <c r="DV270" s="177"/>
      <c r="DW270" s="177"/>
      <c r="DX270" s="177"/>
      <c r="DY270" s="177"/>
      <c r="DZ270" s="177"/>
      <c r="EA270" s="177"/>
      <c r="EB270" s="177"/>
      <c r="EC270" s="177"/>
      <c r="ED270" s="177"/>
      <c r="EE270" s="177"/>
      <c r="EF270" s="177"/>
      <c r="EG270" s="177"/>
      <c r="EH270" s="177"/>
      <c r="EI270" s="177"/>
      <c r="EJ270" s="177"/>
      <c r="EK270" s="177"/>
      <c r="EL270" s="177"/>
      <c r="EM270" s="177"/>
      <c r="EN270" s="177"/>
      <c r="EO270" s="177"/>
      <c r="EP270" s="177"/>
      <c r="EQ270" s="177"/>
      <c r="ER270" s="177"/>
      <c r="ES270" s="177"/>
      <c r="ET270" s="177"/>
      <c r="EU270" s="177"/>
      <c r="EV270" s="177"/>
      <c r="EW270" s="177"/>
      <c r="EX270" s="177"/>
      <c r="EY270" s="177"/>
      <c r="EZ270" s="177"/>
      <c r="FA270" s="177"/>
      <c r="FB270" s="177"/>
      <c r="FC270" s="177"/>
      <c r="FD270" s="177"/>
      <c r="FE270" s="177"/>
      <c r="FF270" s="177"/>
      <c r="FG270" s="177"/>
      <c r="FH270" s="177"/>
      <c r="FI270" s="177"/>
      <c r="FJ270" s="177"/>
      <c r="FK270" s="177"/>
      <c r="FL270" s="177"/>
      <c r="FM270" s="177"/>
      <c r="FN270" s="177"/>
      <c r="FO270" s="177"/>
      <c r="FP270" s="177"/>
      <c r="FQ270" s="177"/>
      <c r="FR270" s="177"/>
      <c r="FS270" s="177"/>
      <c r="FT270" s="177"/>
      <c r="FU270" s="177"/>
      <c r="FV270" s="177"/>
      <c r="FW270" s="177"/>
      <c r="FX270" s="177"/>
      <c r="FY270" s="177"/>
      <c r="FZ270" s="177"/>
      <c r="GA270" s="177"/>
      <c r="GB270" s="177"/>
      <c r="GC270" s="177"/>
      <c r="GD270" s="177"/>
      <c r="GE270" s="177"/>
      <c r="GF270" s="177"/>
      <c r="GG270" s="177"/>
      <c r="GH270" s="177"/>
      <c r="GI270" s="177"/>
      <c r="GJ270" s="177"/>
      <c r="GK270" s="177"/>
      <c r="GL270" s="177"/>
      <c r="GM270" s="177"/>
      <c r="GN270" s="177"/>
      <c r="GO270" s="177"/>
      <c r="GP270" s="177"/>
      <c r="GQ270" s="177"/>
      <c r="GR270" s="177"/>
      <c r="GS270" s="177"/>
      <c r="GT270" s="177"/>
      <c r="GU270" s="177"/>
      <c r="GV270" s="177"/>
      <c r="GW270" s="177"/>
      <c r="GX270" s="177"/>
      <c r="GY270" s="177"/>
      <c r="GZ270" s="177"/>
      <c r="HA270" s="177"/>
      <c r="HB270" s="177"/>
      <c r="HC270" s="177"/>
      <c r="HD270" s="177"/>
      <c r="HE270" s="177"/>
      <c r="HF270" s="177"/>
      <c r="HG270" s="177"/>
      <c r="HH270" s="177"/>
      <c r="HI270" s="177"/>
      <c r="HJ270" s="177"/>
      <c r="HK270" s="177"/>
      <c r="HL270" s="177"/>
      <c r="HM270" s="177"/>
      <c r="HN270" s="177"/>
      <c r="HO270" s="177"/>
      <c r="HP270" s="177"/>
      <c r="HQ270" s="177"/>
      <c r="HR270" s="177"/>
      <c r="HS270" s="177"/>
      <c r="HT270" s="177"/>
      <c r="HU270" s="177"/>
      <c r="HV270" s="177"/>
      <c r="HW270" s="177"/>
      <c r="HX270" s="177"/>
      <c r="HY270" s="177"/>
      <c r="HZ270" s="177"/>
      <c r="IA270" s="177"/>
      <c r="IB270" s="177"/>
      <c r="IC270" s="177"/>
      <c r="ID270" s="177"/>
      <c r="IE270" s="177"/>
      <c r="IF270" s="177"/>
      <c r="IG270" s="177"/>
      <c r="IH270" s="177"/>
      <c r="II270" s="177"/>
      <c r="IJ270" s="177"/>
      <c r="IK270" s="177"/>
      <c r="IL270" s="177"/>
      <c r="IM270" s="177"/>
      <c r="IN270" s="177"/>
      <c r="IO270" s="177"/>
      <c r="IP270" s="177"/>
      <c r="IQ270" s="177"/>
      <c r="IR270" s="177"/>
      <c r="IS270" s="177"/>
      <c r="IT270" s="177"/>
      <c r="IU270" s="177"/>
      <c r="IV270" s="177"/>
      <c r="IW270" s="177"/>
    </row>
    <row r="271" spans="3:257" x14ac:dyDescent="0.25">
      <c r="C271" s="177"/>
      <c r="D271" s="184"/>
      <c r="E271" s="184"/>
      <c r="F271" s="265"/>
      <c r="G271" s="266"/>
      <c r="H271" s="266"/>
      <c r="I271" s="184"/>
      <c r="J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77"/>
      <c r="AY271" s="177"/>
      <c r="AZ271" s="177"/>
      <c r="BA271" s="177"/>
      <c r="BB271" s="177"/>
      <c r="BC271" s="177"/>
      <c r="BD271" s="177"/>
      <c r="BE271" s="177"/>
      <c r="BF271" s="177"/>
      <c r="BG271" s="177"/>
      <c r="BH271" s="177"/>
      <c r="BI271" s="177"/>
      <c r="BJ271" s="177"/>
      <c r="BK271" s="177"/>
      <c r="BL271" s="177"/>
      <c r="BM271" s="177"/>
      <c r="BN271" s="177"/>
      <c r="BO271" s="177"/>
      <c r="BP271" s="177"/>
      <c r="BQ271" s="177"/>
      <c r="BR271" s="177"/>
      <c r="BS271" s="177"/>
      <c r="BT271" s="177"/>
      <c r="BU271" s="177"/>
      <c r="BV271" s="177"/>
      <c r="BW271" s="177"/>
      <c r="BX271" s="177"/>
      <c r="BY271" s="177"/>
      <c r="BZ271" s="177"/>
      <c r="CA271" s="177"/>
      <c r="CB271" s="177"/>
      <c r="CC271" s="177"/>
      <c r="CD271" s="177"/>
      <c r="CE271" s="177"/>
      <c r="CF271" s="177"/>
      <c r="CG271" s="177"/>
      <c r="CH271" s="177"/>
      <c r="CI271" s="177"/>
      <c r="CJ271" s="177"/>
      <c r="CK271" s="177"/>
      <c r="CL271" s="177"/>
      <c r="CM271" s="177"/>
      <c r="CN271" s="177"/>
      <c r="CO271" s="177"/>
      <c r="CP271" s="177"/>
      <c r="CQ271" s="177"/>
      <c r="CR271" s="177"/>
      <c r="CS271" s="177"/>
      <c r="CT271" s="177"/>
      <c r="CU271" s="177"/>
      <c r="CV271" s="177"/>
      <c r="CW271" s="177"/>
      <c r="CX271" s="177"/>
      <c r="CY271" s="177"/>
      <c r="CZ271" s="177"/>
      <c r="DA271" s="177"/>
      <c r="DB271" s="177"/>
      <c r="DC271" s="177"/>
      <c r="DD271" s="177"/>
      <c r="DE271" s="177"/>
      <c r="DF271" s="177"/>
      <c r="DG271" s="177"/>
      <c r="DH271" s="177"/>
      <c r="DI271" s="177"/>
      <c r="DJ271" s="177"/>
      <c r="DK271" s="177"/>
      <c r="DL271" s="177"/>
      <c r="DM271" s="177"/>
      <c r="DN271" s="177"/>
      <c r="DO271" s="177"/>
      <c r="DP271" s="177"/>
      <c r="DQ271" s="177"/>
      <c r="DR271" s="177"/>
      <c r="DS271" s="177"/>
      <c r="DT271" s="177"/>
      <c r="DU271" s="177"/>
      <c r="DV271" s="177"/>
      <c r="DW271" s="177"/>
      <c r="DX271" s="177"/>
      <c r="DY271" s="177"/>
      <c r="DZ271" s="177"/>
      <c r="EA271" s="177"/>
      <c r="EB271" s="177"/>
      <c r="EC271" s="177"/>
      <c r="ED271" s="177"/>
      <c r="EE271" s="177"/>
      <c r="EF271" s="177"/>
      <c r="EG271" s="177"/>
      <c r="EH271" s="177"/>
      <c r="EI271" s="177"/>
      <c r="EJ271" s="177"/>
      <c r="EK271" s="177"/>
      <c r="EL271" s="177"/>
      <c r="EM271" s="177"/>
      <c r="EN271" s="177"/>
      <c r="EO271" s="177"/>
      <c r="EP271" s="177"/>
      <c r="EQ271" s="177"/>
      <c r="ER271" s="177"/>
      <c r="ES271" s="177"/>
      <c r="ET271" s="177"/>
      <c r="EU271" s="177"/>
      <c r="EV271" s="177"/>
      <c r="EW271" s="177"/>
      <c r="EX271" s="177"/>
      <c r="EY271" s="177"/>
      <c r="EZ271" s="177"/>
      <c r="FA271" s="177"/>
      <c r="FB271" s="177"/>
      <c r="FC271" s="177"/>
      <c r="FD271" s="177"/>
      <c r="FE271" s="177"/>
      <c r="FF271" s="177"/>
      <c r="FG271" s="177"/>
      <c r="FH271" s="177"/>
      <c r="FI271" s="177"/>
      <c r="FJ271" s="177"/>
      <c r="FK271" s="177"/>
      <c r="FL271" s="177"/>
      <c r="FM271" s="177"/>
      <c r="FN271" s="177"/>
      <c r="FO271" s="177"/>
      <c r="FP271" s="177"/>
      <c r="FQ271" s="177"/>
      <c r="FR271" s="177"/>
      <c r="FS271" s="177"/>
      <c r="FT271" s="177"/>
      <c r="FU271" s="177"/>
      <c r="FV271" s="177"/>
      <c r="FW271" s="177"/>
      <c r="FX271" s="177"/>
      <c r="FY271" s="177"/>
      <c r="FZ271" s="177"/>
      <c r="GA271" s="177"/>
      <c r="GB271" s="177"/>
      <c r="GC271" s="177"/>
      <c r="GD271" s="177"/>
      <c r="GE271" s="177"/>
      <c r="GF271" s="177"/>
      <c r="GG271" s="177"/>
      <c r="GH271" s="177"/>
      <c r="GI271" s="177"/>
      <c r="GJ271" s="177"/>
      <c r="GK271" s="177"/>
      <c r="GL271" s="177"/>
      <c r="GM271" s="177"/>
      <c r="GN271" s="177"/>
      <c r="GO271" s="177"/>
      <c r="GP271" s="177"/>
      <c r="GQ271" s="177"/>
      <c r="GR271" s="177"/>
      <c r="GS271" s="177"/>
      <c r="GT271" s="177"/>
      <c r="GU271" s="177"/>
      <c r="GV271" s="177"/>
      <c r="GW271" s="177"/>
      <c r="GX271" s="177"/>
      <c r="GY271" s="177"/>
      <c r="GZ271" s="177"/>
      <c r="HA271" s="177"/>
      <c r="HB271" s="177"/>
      <c r="HC271" s="177"/>
      <c r="HD271" s="177"/>
      <c r="HE271" s="177"/>
      <c r="HF271" s="177"/>
      <c r="HG271" s="177"/>
      <c r="HH271" s="177"/>
      <c r="HI271" s="177"/>
      <c r="HJ271" s="177"/>
      <c r="HK271" s="177"/>
      <c r="HL271" s="177"/>
      <c r="HM271" s="177"/>
      <c r="HN271" s="177"/>
      <c r="HO271" s="177"/>
      <c r="HP271" s="177"/>
      <c r="HQ271" s="177"/>
      <c r="HR271" s="177"/>
      <c r="HS271" s="177"/>
      <c r="HT271" s="177"/>
      <c r="HU271" s="177"/>
      <c r="HV271" s="177"/>
      <c r="HW271" s="177"/>
      <c r="HX271" s="177"/>
      <c r="HY271" s="177"/>
      <c r="HZ271" s="177"/>
      <c r="IA271" s="177"/>
      <c r="IB271" s="177"/>
      <c r="IC271" s="177"/>
      <c r="ID271" s="177"/>
      <c r="IE271" s="177"/>
      <c r="IF271" s="177"/>
      <c r="IG271" s="177"/>
      <c r="IH271" s="177"/>
      <c r="II271" s="177"/>
      <c r="IJ271" s="177"/>
      <c r="IK271" s="177"/>
      <c r="IL271" s="177"/>
      <c r="IM271" s="177"/>
      <c r="IN271" s="177"/>
      <c r="IO271" s="177"/>
      <c r="IP271" s="177"/>
      <c r="IQ271" s="177"/>
      <c r="IR271" s="177"/>
      <c r="IS271" s="177"/>
      <c r="IT271" s="177"/>
      <c r="IU271" s="177"/>
      <c r="IV271" s="177"/>
      <c r="IW271" s="177"/>
    </row>
    <row r="272" spans="3:257" x14ac:dyDescent="0.25">
      <c r="C272" s="25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77"/>
      <c r="AY272" s="177"/>
      <c r="AZ272" s="177"/>
      <c r="BA272" s="177"/>
      <c r="BB272" s="177"/>
      <c r="BC272" s="177"/>
      <c r="BD272" s="177"/>
      <c r="BE272" s="177"/>
      <c r="BF272" s="177"/>
      <c r="BG272" s="177"/>
      <c r="BH272" s="177"/>
      <c r="BI272" s="177"/>
      <c r="BJ272" s="177"/>
      <c r="BK272" s="177"/>
      <c r="BL272" s="177"/>
      <c r="BM272" s="177"/>
      <c r="BN272" s="177"/>
      <c r="BO272" s="177"/>
      <c r="BP272" s="177"/>
      <c r="BQ272" s="177"/>
      <c r="BR272" s="177"/>
      <c r="BS272" s="177"/>
      <c r="BT272" s="177"/>
      <c r="BU272" s="177"/>
      <c r="BV272" s="177"/>
      <c r="BW272" s="177"/>
      <c r="BX272" s="177"/>
      <c r="BY272" s="177"/>
      <c r="BZ272" s="177"/>
      <c r="CA272" s="177"/>
      <c r="CB272" s="177"/>
      <c r="CC272" s="177"/>
      <c r="CD272" s="177"/>
      <c r="CE272" s="177"/>
      <c r="CF272" s="177"/>
      <c r="CG272" s="177"/>
      <c r="CH272" s="177"/>
      <c r="CI272" s="177"/>
      <c r="CJ272" s="177"/>
      <c r="CK272" s="177"/>
      <c r="CL272" s="177"/>
      <c r="CM272" s="177"/>
      <c r="CN272" s="177"/>
      <c r="CO272" s="177"/>
      <c r="CP272" s="177"/>
      <c r="CQ272" s="177"/>
      <c r="CR272" s="177"/>
      <c r="CS272" s="177"/>
      <c r="CT272" s="177"/>
      <c r="CU272" s="177"/>
      <c r="CV272" s="177"/>
      <c r="CW272" s="177"/>
      <c r="CX272" s="177"/>
      <c r="CY272" s="177"/>
      <c r="CZ272" s="177"/>
      <c r="DA272" s="177"/>
      <c r="DB272" s="177"/>
      <c r="DC272" s="177"/>
      <c r="DD272" s="177"/>
      <c r="DE272" s="177"/>
      <c r="DF272" s="177"/>
      <c r="DG272" s="177"/>
      <c r="DH272" s="177"/>
      <c r="DI272" s="177"/>
      <c r="DJ272" s="177"/>
      <c r="DK272" s="177"/>
      <c r="DL272" s="177"/>
      <c r="DM272" s="177"/>
      <c r="DN272" s="177"/>
      <c r="DO272" s="177"/>
      <c r="DP272" s="177"/>
      <c r="DQ272" s="177"/>
      <c r="DR272" s="177"/>
      <c r="DS272" s="177"/>
      <c r="DT272" s="177"/>
      <c r="DU272" s="177"/>
      <c r="DV272" s="177"/>
      <c r="DW272" s="177"/>
      <c r="DX272" s="177"/>
      <c r="DY272" s="177"/>
      <c r="DZ272" s="177"/>
      <c r="EA272" s="177"/>
      <c r="EB272" s="177"/>
      <c r="EC272" s="177"/>
      <c r="ED272" s="177"/>
      <c r="EE272" s="177"/>
      <c r="EF272" s="177"/>
      <c r="EG272" s="177"/>
      <c r="EH272" s="177"/>
      <c r="EI272" s="177"/>
      <c r="EJ272" s="177"/>
      <c r="EK272" s="177"/>
      <c r="EL272" s="177"/>
      <c r="EM272" s="177"/>
      <c r="EN272" s="177"/>
      <c r="EO272" s="177"/>
      <c r="EP272" s="177"/>
      <c r="EQ272" s="177"/>
      <c r="ER272" s="177"/>
      <c r="ES272" s="177"/>
      <c r="ET272" s="177"/>
      <c r="EU272" s="177"/>
      <c r="EV272" s="177"/>
      <c r="EW272" s="177"/>
      <c r="EX272" s="177"/>
      <c r="EY272" s="177"/>
      <c r="EZ272" s="177"/>
      <c r="FA272" s="177"/>
      <c r="FB272" s="177"/>
      <c r="FC272" s="177"/>
      <c r="FD272" s="177"/>
      <c r="FE272" s="177"/>
      <c r="FF272" s="177"/>
      <c r="FG272" s="177"/>
      <c r="FH272" s="177"/>
      <c r="FI272" s="177"/>
      <c r="FJ272" s="177"/>
      <c r="FK272" s="177"/>
      <c r="FL272" s="177"/>
      <c r="FM272" s="177"/>
      <c r="FN272" s="177"/>
      <c r="FO272" s="177"/>
      <c r="FP272" s="177"/>
      <c r="FQ272" s="177"/>
      <c r="FR272" s="177"/>
      <c r="FS272" s="177"/>
      <c r="FT272" s="177"/>
      <c r="FU272" s="177"/>
      <c r="FV272" s="177"/>
      <c r="FW272" s="177"/>
      <c r="FX272" s="177"/>
      <c r="FY272" s="177"/>
      <c r="FZ272" s="177"/>
      <c r="GA272" s="177"/>
      <c r="GB272" s="177"/>
      <c r="GC272" s="177"/>
      <c r="GD272" s="177"/>
      <c r="GE272" s="177"/>
      <c r="GF272" s="177"/>
      <c r="GG272" s="177"/>
      <c r="GH272" s="177"/>
      <c r="GI272" s="177"/>
      <c r="GJ272" s="177"/>
      <c r="GK272" s="177"/>
      <c r="GL272" s="177"/>
      <c r="GM272" s="177"/>
      <c r="GN272" s="177"/>
      <c r="GO272" s="177"/>
      <c r="GP272" s="177"/>
      <c r="GQ272" s="177"/>
      <c r="GR272" s="177"/>
      <c r="GS272" s="177"/>
      <c r="GT272" s="177"/>
      <c r="GU272" s="177"/>
      <c r="GV272" s="177"/>
      <c r="GW272" s="177"/>
      <c r="GX272" s="177"/>
      <c r="GY272" s="177"/>
      <c r="GZ272" s="177"/>
      <c r="HA272" s="177"/>
      <c r="HB272" s="177"/>
      <c r="HC272" s="177"/>
      <c r="HD272" s="177"/>
      <c r="HE272" s="177"/>
      <c r="HF272" s="177"/>
      <c r="HG272" s="177"/>
      <c r="HH272" s="177"/>
      <c r="HI272" s="177"/>
      <c r="HJ272" s="177"/>
      <c r="HK272" s="177"/>
      <c r="HL272" s="177"/>
      <c r="HM272" s="177"/>
      <c r="HN272" s="177"/>
      <c r="HO272" s="177"/>
      <c r="HP272" s="177"/>
      <c r="HQ272" s="177"/>
      <c r="HR272" s="177"/>
      <c r="HS272" s="177"/>
      <c r="HT272" s="177"/>
      <c r="HU272" s="177"/>
      <c r="HV272" s="177"/>
      <c r="HW272" s="177"/>
      <c r="HX272" s="177"/>
      <c r="HY272" s="177"/>
      <c r="HZ272" s="177"/>
      <c r="IA272" s="177"/>
      <c r="IB272" s="177"/>
      <c r="IC272" s="177"/>
      <c r="ID272" s="177"/>
      <c r="IE272" s="177"/>
      <c r="IF272" s="177"/>
      <c r="IG272" s="177"/>
      <c r="IH272" s="177"/>
      <c r="II272" s="177"/>
      <c r="IJ272" s="177"/>
      <c r="IK272" s="177"/>
      <c r="IL272" s="177"/>
      <c r="IM272" s="177"/>
      <c r="IN272" s="177"/>
      <c r="IO272" s="177"/>
      <c r="IP272" s="177"/>
      <c r="IQ272" s="177"/>
      <c r="IR272" s="177"/>
      <c r="IS272" s="177"/>
      <c r="IT272" s="177"/>
      <c r="IU272" s="177"/>
      <c r="IV272" s="177"/>
      <c r="IW272" s="177"/>
    </row>
    <row r="273" spans="3:257" x14ac:dyDescent="0.25">
      <c r="C273" s="257"/>
      <c r="D273" s="177"/>
      <c r="E273" s="177"/>
      <c r="F273" s="177"/>
      <c r="G273" s="177"/>
      <c r="H273" s="177"/>
      <c r="I273" s="256"/>
      <c r="J273" s="177"/>
      <c r="N273" s="257"/>
    </row>
    <row r="274" spans="3:257" x14ac:dyDescent="0.25">
      <c r="C274" s="257"/>
      <c r="D274" s="177"/>
      <c r="E274" s="177"/>
      <c r="F274" s="177"/>
      <c r="G274" s="177"/>
      <c r="H274" s="177"/>
      <c r="I274" s="256"/>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7"/>
      <c r="AY274" s="177"/>
      <c r="AZ274" s="177"/>
      <c r="BA274" s="177"/>
      <c r="BB274" s="177"/>
      <c r="BC274" s="177"/>
      <c r="BD274" s="177"/>
      <c r="BE274" s="177"/>
      <c r="BF274" s="177"/>
      <c r="BG274" s="177"/>
      <c r="BH274" s="177"/>
      <c r="BI274" s="177"/>
      <c r="BJ274" s="177"/>
      <c r="BK274" s="177"/>
      <c r="BL274" s="177"/>
      <c r="BM274" s="177"/>
      <c r="BN274" s="177"/>
      <c r="BO274" s="177"/>
      <c r="BP274" s="177"/>
      <c r="BQ274" s="177"/>
      <c r="BR274" s="177"/>
      <c r="BS274" s="177"/>
      <c r="BT274" s="177"/>
      <c r="BU274" s="177"/>
      <c r="BV274" s="177"/>
      <c r="BW274" s="177"/>
      <c r="BX274" s="177"/>
      <c r="BY274" s="177"/>
      <c r="BZ274" s="177"/>
      <c r="CA274" s="177"/>
      <c r="CB274" s="177"/>
      <c r="CC274" s="177"/>
      <c r="CD274" s="177"/>
      <c r="CE274" s="177"/>
      <c r="CF274" s="177"/>
      <c r="CG274" s="177"/>
      <c r="CH274" s="177"/>
      <c r="CI274" s="177"/>
      <c r="CJ274" s="177"/>
      <c r="CK274" s="177"/>
      <c r="CL274" s="177"/>
      <c r="CM274" s="177"/>
      <c r="CN274" s="177"/>
      <c r="CO274" s="177"/>
      <c r="CP274" s="177"/>
      <c r="CQ274" s="177"/>
      <c r="CR274" s="177"/>
      <c r="CS274" s="177"/>
      <c r="CT274" s="177"/>
      <c r="CU274" s="177"/>
      <c r="CV274" s="177"/>
      <c r="CW274" s="177"/>
      <c r="CX274" s="177"/>
      <c r="CY274" s="177"/>
      <c r="CZ274" s="177"/>
      <c r="DA274" s="177"/>
      <c r="DB274" s="177"/>
      <c r="DC274" s="177"/>
      <c r="DD274" s="177"/>
      <c r="DE274" s="177"/>
      <c r="DF274" s="177"/>
      <c r="DG274" s="177"/>
      <c r="DH274" s="177"/>
      <c r="DI274" s="177"/>
      <c r="DJ274" s="177"/>
      <c r="DK274" s="177"/>
      <c r="DL274" s="177"/>
      <c r="DM274" s="177"/>
      <c r="DN274" s="177"/>
      <c r="DO274" s="177"/>
      <c r="DP274" s="177"/>
      <c r="DQ274" s="177"/>
      <c r="DR274" s="177"/>
      <c r="DS274" s="177"/>
      <c r="DT274" s="177"/>
      <c r="DU274" s="177"/>
      <c r="DV274" s="177"/>
      <c r="DW274" s="177"/>
      <c r="DX274" s="177"/>
      <c r="DY274" s="177"/>
      <c r="DZ274" s="177"/>
      <c r="EA274" s="177"/>
      <c r="EB274" s="177"/>
      <c r="EC274" s="177"/>
      <c r="ED274" s="177"/>
      <c r="EE274" s="177"/>
      <c r="EF274" s="177"/>
      <c r="EG274" s="177"/>
      <c r="EH274" s="177"/>
      <c r="EI274" s="177"/>
      <c r="EJ274" s="177"/>
      <c r="EK274" s="177"/>
      <c r="EL274" s="177"/>
      <c r="EM274" s="177"/>
      <c r="EN274" s="177"/>
      <c r="EO274" s="177"/>
      <c r="EP274" s="177"/>
      <c r="EQ274" s="177"/>
      <c r="ER274" s="177"/>
      <c r="ES274" s="177"/>
      <c r="ET274" s="177"/>
      <c r="EU274" s="177"/>
      <c r="EV274" s="177"/>
      <c r="EW274" s="177"/>
      <c r="EX274" s="177"/>
      <c r="EY274" s="177"/>
      <c r="EZ274" s="177"/>
      <c r="FA274" s="177"/>
      <c r="FB274" s="177"/>
      <c r="FC274" s="177"/>
      <c r="FD274" s="177"/>
      <c r="FE274" s="177"/>
      <c r="FF274" s="177"/>
      <c r="FG274" s="177"/>
      <c r="FH274" s="177"/>
      <c r="FI274" s="177"/>
      <c r="FJ274" s="177"/>
      <c r="FK274" s="177"/>
      <c r="FL274" s="177"/>
      <c r="FM274" s="177"/>
      <c r="FN274" s="177"/>
      <c r="FO274" s="177"/>
      <c r="FP274" s="177"/>
      <c r="FQ274" s="177"/>
      <c r="FR274" s="177"/>
      <c r="FS274" s="177"/>
      <c r="FT274" s="177"/>
      <c r="FU274" s="177"/>
      <c r="FV274" s="177"/>
      <c r="FW274" s="177"/>
      <c r="FX274" s="177"/>
      <c r="FY274" s="177"/>
      <c r="FZ274" s="177"/>
      <c r="GA274" s="177"/>
      <c r="GB274" s="177"/>
      <c r="GC274" s="177"/>
      <c r="GD274" s="177"/>
      <c r="GE274" s="177"/>
      <c r="GF274" s="177"/>
      <c r="GG274" s="177"/>
      <c r="GH274" s="177"/>
      <c r="GI274" s="177"/>
      <c r="GJ274" s="177"/>
      <c r="GK274" s="177"/>
      <c r="GL274" s="177"/>
      <c r="GM274" s="177"/>
      <c r="GN274" s="177"/>
      <c r="GO274" s="177"/>
      <c r="GP274" s="177"/>
      <c r="GQ274" s="177"/>
      <c r="GR274" s="177"/>
      <c r="GS274" s="177"/>
      <c r="GT274" s="177"/>
      <c r="GU274" s="177"/>
      <c r="GV274" s="177"/>
      <c r="GW274" s="177"/>
      <c r="GX274" s="177"/>
      <c r="GY274" s="177"/>
      <c r="GZ274" s="177"/>
      <c r="HA274" s="177"/>
      <c r="HB274" s="177"/>
      <c r="HC274" s="177"/>
      <c r="HD274" s="177"/>
      <c r="HE274" s="177"/>
      <c r="HF274" s="177"/>
      <c r="HG274" s="177"/>
      <c r="HH274" s="177"/>
      <c r="HI274" s="177"/>
      <c r="HJ274" s="177"/>
      <c r="HK274" s="177"/>
      <c r="HL274" s="177"/>
      <c r="HM274" s="177"/>
      <c r="HN274" s="177"/>
      <c r="HO274" s="177"/>
      <c r="HP274" s="177"/>
      <c r="HQ274" s="177"/>
      <c r="HR274" s="177"/>
      <c r="HS274" s="177"/>
      <c r="HT274" s="177"/>
      <c r="HU274" s="177"/>
      <c r="HV274" s="177"/>
      <c r="HW274" s="177"/>
      <c r="HX274" s="177"/>
      <c r="HY274" s="177"/>
      <c r="HZ274" s="177"/>
      <c r="IA274" s="177"/>
      <c r="IB274" s="177"/>
      <c r="IC274" s="177"/>
      <c r="ID274" s="177"/>
      <c r="IE274" s="177"/>
      <c r="IF274" s="177"/>
      <c r="IG274" s="177"/>
      <c r="IH274" s="177"/>
      <c r="II274" s="177"/>
      <c r="IJ274" s="177"/>
      <c r="IK274" s="177"/>
      <c r="IL274" s="177"/>
      <c r="IM274" s="177"/>
      <c r="IN274" s="177"/>
      <c r="IO274" s="177"/>
      <c r="IP274" s="177"/>
      <c r="IQ274" s="177"/>
      <c r="IR274" s="177"/>
      <c r="IS274" s="177"/>
      <c r="IT274" s="177"/>
      <c r="IU274" s="177"/>
      <c r="IV274" s="177"/>
      <c r="IW274" s="177"/>
    </row>
    <row r="275" spans="3:257" x14ac:dyDescent="0.25">
      <c r="C275" s="177"/>
    </row>
    <row r="276" spans="3:257" x14ac:dyDescent="0.25">
      <c r="C276" s="257"/>
    </row>
    <row r="277" spans="3:257" x14ac:dyDescent="0.25">
      <c r="C277" s="257"/>
    </row>
    <row r="278" spans="3:257" x14ac:dyDescent="0.25">
      <c r="C278" s="258"/>
      <c r="D278" s="258"/>
      <c r="E278" s="258"/>
      <c r="F278" s="258"/>
      <c r="G278" s="258"/>
      <c r="H278" s="258"/>
      <c r="I278" s="258"/>
    </row>
    <row r="279" spans="3:257" x14ac:dyDescent="0.25">
      <c r="C279" s="198"/>
      <c r="D279" s="198"/>
      <c r="E279" s="198"/>
      <c r="F279" s="198"/>
      <c r="G279" s="198"/>
      <c r="H279" s="198"/>
      <c r="I279" s="198"/>
    </row>
    <row r="280" spans="3:257" x14ac:dyDescent="0.25">
      <c r="C280" s="198"/>
      <c r="D280" s="198"/>
      <c r="E280" s="198"/>
      <c r="F280" s="198"/>
      <c r="G280" s="198"/>
      <c r="H280" s="198"/>
      <c r="I280" s="198"/>
    </row>
    <row r="281" spans="3:257" x14ac:dyDescent="0.25">
      <c r="C281" s="260"/>
      <c r="D281" s="257"/>
      <c r="E281" s="257"/>
      <c r="G281" s="257"/>
      <c r="H281" s="257"/>
      <c r="I281" s="261"/>
    </row>
    <row r="282" spans="3:257" x14ac:dyDescent="0.25">
      <c r="C282" s="262"/>
      <c r="D282" s="263"/>
      <c r="E282" s="263"/>
      <c r="F282" s="263"/>
      <c r="G282" s="263"/>
      <c r="H282" s="263"/>
      <c r="I282" s="264"/>
    </row>
    <row r="283" spans="3:257" x14ac:dyDescent="0.25">
      <c r="C283" s="177"/>
      <c r="D283" s="184"/>
      <c r="E283" s="184"/>
      <c r="F283" s="265"/>
      <c r="G283" s="266"/>
      <c r="H283" s="266"/>
      <c r="I283" s="184"/>
    </row>
    <row r="284" spans="3:257" x14ac:dyDescent="0.25">
      <c r="C284" s="177"/>
      <c r="D284" s="242"/>
      <c r="E284" s="242"/>
    </row>
    <row r="285" spans="3:257" x14ac:dyDescent="0.25">
      <c r="C285" s="257"/>
      <c r="F285" s="257"/>
      <c r="G285" s="268"/>
      <c r="H285" s="268"/>
      <c r="I285" s="261"/>
    </row>
    <row r="286" spans="3:257" x14ac:dyDescent="0.25">
      <c r="C286" s="177"/>
      <c r="F286" s="257"/>
      <c r="G286" s="268"/>
      <c r="H286" s="268"/>
      <c r="I286" s="184"/>
    </row>
    <row r="287" spans="3:257" x14ac:dyDescent="0.25">
      <c r="C287" s="177"/>
      <c r="F287" s="257"/>
      <c r="G287" s="268"/>
      <c r="H287" s="268"/>
      <c r="I287" s="184"/>
    </row>
    <row r="288" spans="3:257" x14ac:dyDescent="0.25">
      <c r="C288" s="177"/>
      <c r="F288" s="257"/>
      <c r="G288" s="268"/>
      <c r="H288" s="268"/>
      <c r="I288" s="184"/>
    </row>
    <row r="289" spans="3:9" x14ac:dyDescent="0.25">
      <c r="C289" s="260"/>
      <c r="G289" s="257"/>
      <c r="H289" s="257"/>
      <c r="I289" s="261"/>
    </row>
    <row r="290" spans="3:9" x14ac:dyDescent="0.25">
      <c r="C290" s="267"/>
      <c r="D290" s="262"/>
      <c r="E290" s="262"/>
      <c r="F290" s="242"/>
    </row>
    <row r="291" spans="3:9" x14ac:dyDescent="0.25">
      <c r="C291" s="177"/>
    </row>
    <row r="292" spans="3:9" x14ac:dyDescent="0.25">
      <c r="C292" s="269"/>
      <c r="D292" s="242"/>
      <c r="E292" s="242"/>
      <c r="G292" s="257"/>
      <c r="H292" s="257"/>
      <c r="I292" s="261"/>
    </row>
    <row r="293" spans="3:9" x14ac:dyDescent="0.25">
      <c r="C293" s="177"/>
      <c r="F293" s="242"/>
      <c r="I293" s="268"/>
    </row>
    <row r="294" spans="3:9" x14ac:dyDescent="0.25">
      <c r="C294" s="257"/>
    </row>
    <row r="295" spans="3:9" x14ac:dyDescent="0.25">
      <c r="C295" s="257"/>
      <c r="I295" s="261"/>
    </row>
    <row r="296" spans="3:9" x14ac:dyDescent="0.25">
      <c r="C296" s="257"/>
      <c r="I296" s="261"/>
    </row>
    <row r="297" spans="3:9" x14ac:dyDescent="0.25">
      <c r="C297" s="177"/>
    </row>
    <row r="299" spans="3:9" x14ac:dyDescent="0.25">
      <c r="C299" s="257"/>
      <c r="I299" s="261"/>
    </row>
    <row r="300" spans="3:9" x14ac:dyDescent="0.25">
      <c r="C300" s="257"/>
      <c r="I300" s="261"/>
    </row>
    <row r="311" spans="3:3" x14ac:dyDescent="0.25">
      <c r="C311" s="177"/>
    </row>
  </sheetData>
  <sheetProtection formatCells="0" formatColumns="0" formatRows="0" insertRows="0" deleteRows="0"/>
  <mergeCells count="366">
    <mergeCell ref="C199:I199"/>
    <mergeCell ref="A169:G169"/>
    <mergeCell ref="A151:I151"/>
    <mergeCell ref="A150:I150"/>
    <mergeCell ref="A159:G159"/>
    <mergeCell ref="A167:G167"/>
    <mergeCell ref="A175:G175"/>
    <mergeCell ref="A160:G160"/>
    <mergeCell ref="A168:G168"/>
    <mergeCell ref="A188:G188"/>
    <mergeCell ref="A190:F190"/>
    <mergeCell ref="A153:F153"/>
    <mergeCell ref="A185:I185"/>
    <mergeCell ref="A98:G98"/>
    <mergeCell ref="A99:G99"/>
    <mergeCell ref="A100:G100"/>
    <mergeCell ref="A101:G101"/>
    <mergeCell ref="A102:G102"/>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G39:G40"/>
    <mergeCell ref="H39:H40"/>
    <mergeCell ref="I39:I40"/>
    <mergeCell ref="B40:C40"/>
    <mergeCell ref="B41:C41"/>
    <mergeCell ref="D41:D42"/>
    <mergeCell ref="E41:E42"/>
    <mergeCell ref="F41:F42"/>
    <mergeCell ref="G41:G42"/>
    <mergeCell ref="H41:H42"/>
    <mergeCell ref="I41:I42"/>
    <mergeCell ref="B42:C4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72:G172"/>
    <mergeCell ref="A173:G173"/>
    <mergeCell ref="A174:G174"/>
    <mergeCell ref="A165:G165"/>
    <mergeCell ref="A170:G170"/>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J194:J196"/>
    <mergeCell ref="A203:B203"/>
    <mergeCell ref="C203:I203"/>
    <mergeCell ref="B194:G194"/>
    <mergeCell ref="B195:G195"/>
    <mergeCell ref="B196:G197"/>
    <mergeCell ref="C198:I198"/>
    <mergeCell ref="A201:C201"/>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s>
  <conditionalFormatting sqref="J191">
    <cfRule type="notContainsBlanks" dxfId="7" priority="1">
      <formula>LEN(TRIM(J191))&gt;0</formula>
    </cfRule>
  </conditionalFormatting>
  <hyperlinks>
    <hyperlink ref="C203" r:id="rId1" xr:uid="{00000000-0004-0000-0100-000000000000}"/>
  </hyperlinks>
  <printOptions horizontalCentered="1"/>
  <pageMargins left="0.7" right="0.7" top="0.75" bottom="0.75" header="0.3" footer="0.3"/>
  <pageSetup scale="67" fitToHeight="0" orientation="landscape" r:id="rId2"/>
  <headerFooter>
    <oddFooter>&amp;LADSD Competitive Subaward Application – Services and Supports, FY21&amp;RPage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7" zoomScaleNormal="80" zoomScalePageLayoutView="110" workbookViewId="0">
      <selection activeCell="C7" sqref="C7"/>
    </sheetView>
  </sheetViews>
  <sheetFormatPr defaultColWidth="8.81640625" defaultRowHeight="12.9" x14ac:dyDescent="0.25"/>
  <cols>
    <col min="1" max="1" width="44" style="16" bestFit="1" customWidth="1"/>
    <col min="2" max="8" width="15.453125" style="16" customWidth="1"/>
    <col min="9" max="9" width="17.453125" style="16" customWidth="1"/>
    <col min="10" max="12" width="8.81640625" style="16"/>
    <col min="13" max="13" width="0" style="16" hidden="1" customWidth="1"/>
    <col min="14" max="16384" width="8.81640625" style="16"/>
  </cols>
  <sheetData>
    <row r="1" spans="1:13" ht="38.700000000000003" customHeight="1" x14ac:dyDescent="0.25">
      <c r="A1" s="288" t="s">
        <v>58</v>
      </c>
      <c r="B1" s="760" t="str">
        <f>IF('Budget Narrative'!C1="","",'Budget Narrative'!C1)</f>
        <v>This will copy from the 1st tab (#4 Sponsor/Subrecipient).</v>
      </c>
      <c r="C1" s="760"/>
      <c r="D1" s="760"/>
      <c r="E1" s="759" t="s">
        <v>59</v>
      </c>
      <c r="F1" s="759"/>
      <c r="G1" s="760" t="str">
        <f>'Budget Narrative'!F1</f>
        <v>This will copy from the 1st tab (#s 6 and 7).</v>
      </c>
      <c r="H1" s="760"/>
      <c r="I1" s="760"/>
    </row>
    <row r="2" spans="1:13" ht="45.15" customHeight="1" x14ac:dyDescent="0.4">
      <c r="A2" s="765" t="s">
        <v>300</v>
      </c>
      <c r="B2" s="765"/>
      <c r="C2" s="765"/>
      <c r="D2" s="765"/>
      <c r="E2" s="765"/>
      <c r="F2" s="765"/>
      <c r="G2" s="765"/>
      <c r="H2" s="765"/>
      <c r="I2" s="765"/>
      <c r="J2" s="15"/>
      <c r="M2" s="316" t="s">
        <v>89</v>
      </c>
    </row>
    <row r="3" spans="1:13" ht="6.05" customHeight="1" x14ac:dyDescent="0.25">
      <c r="A3" s="17"/>
      <c r="B3" s="17"/>
      <c r="C3" s="17"/>
      <c r="D3" s="17"/>
      <c r="E3" s="17"/>
      <c r="F3" s="17"/>
      <c r="G3" s="17"/>
      <c r="H3" s="17"/>
      <c r="I3" s="17"/>
      <c r="M3" s="316" t="s">
        <v>236</v>
      </c>
    </row>
    <row r="4" spans="1:13" ht="17.75" x14ac:dyDescent="0.35">
      <c r="A4" s="41"/>
      <c r="B4" s="772" t="s">
        <v>219</v>
      </c>
      <c r="C4" s="772"/>
      <c r="D4" s="772"/>
      <c r="E4" s="772"/>
      <c r="F4" s="772"/>
      <c r="G4" s="772"/>
      <c r="M4" s="316" t="s">
        <v>237</v>
      </c>
    </row>
    <row r="5" spans="1:13" ht="10.75" customHeight="1" thickBot="1" x14ac:dyDescent="0.3">
      <c r="A5" s="18"/>
      <c r="B5" s="17"/>
      <c r="C5" s="17"/>
      <c r="D5" s="17"/>
      <c r="E5" s="17"/>
      <c r="F5" s="17"/>
      <c r="G5" s="17"/>
      <c r="H5" s="17"/>
      <c r="I5" s="17"/>
    </row>
    <row r="6" spans="1:13" ht="83.95" customHeight="1" x14ac:dyDescent="0.25">
      <c r="A6" s="35" t="s">
        <v>226</v>
      </c>
      <c r="B6" s="33" t="s">
        <v>35</v>
      </c>
      <c r="C6" s="39" t="s">
        <v>227</v>
      </c>
      <c r="D6" s="43" t="s">
        <v>91</v>
      </c>
      <c r="E6" s="43" t="s">
        <v>91</v>
      </c>
      <c r="F6" s="43" t="s">
        <v>91</v>
      </c>
      <c r="G6" s="43" t="s">
        <v>91</v>
      </c>
      <c r="H6" s="300" t="s">
        <v>91</v>
      </c>
      <c r="I6" s="307" t="s">
        <v>1</v>
      </c>
    </row>
    <row r="7" spans="1:13" ht="24.35" customHeight="1" x14ac:dyDescent="0.25">
      <c r="A7" s="30" t="s">
        <v>2</v>
      </c>
      <c r="B7" s="34" t="s">
        <v>89</v>
      </c>
      <c r="C7" s="32"/>
      <c r="D7" s="32"/>
      <c r="E7" s="32"/>
      <c r="F7" s="32"/>
      <c r="G7" s="32"/>
      <c r="H7" s="301"/>
      <c r="I7" s="308"/>
    </row>
    <row r="8" spans="1:13" ht="24.35" customHeight="1" thickBot="1" x14ac:dyDescent="0.3">
      <c r="A8" s="36" t="s">
        <v>56</v>
      </c>
      <c r="B8" s="289">
        <f>+'Budget Narrative'!I201</f>
        <v>0</v>
      </c>
      <c r="C8" s="388">
        <f>ROUND('Budget Narrative'!I201*0.15,)</f>
        <v>0</v>
      </c>
      <c r="D8" s="295">
        <v>0</v>
      </c>
      <c r="E8" s="295">
        <v>0</v>
      </c>
      <c r="F8" s="295">
        <v>0</v>
      </c>
      <c r="G8" s="295">
        <v>0</v>
      </c>
      <c r="H8" s="302">
        <v>0</v>
      </c>
      <c r="I8" s="309">
        <f>SUM(B8:H8)</f>
        <v>0</v>
      </c>
    </row>
    <row r="9" spans="1:13" ht="6.05" customHeight="1" x14ac:dyDescent="0.25">
      <c r="A9" s="27"/>
      <c r="B9" s="771"/>
      <c r="C9" s="771"/>
      <c r="D9" s="771"/>
      <c r="E9" s="771"/>
      <c r="F9" s="771"/>
      <c r="G9" s="771"/>
      <c r="H9" s="771"/>
      <c r="I9" s="771"/>
    </row>
    <row r="10" spans="1:13" ht="24.35" customHeight="1" thickBot="1" x14ac:dyDescent="0.3">
      <c r="A10" s="27" t="s">
        <v>8</v>
      </c>
      <c r="B10" s="771"/>
      <c r="C10" s="771"/>
      <c r="D10" s="771"/>
      <c r="E10" s="771"/>
      <c r="F10" s="771"/>
      <c r="G10" s="771"/>
      <c r="H10" s="771"/>
      <c r="I10" s="771"/>
    </row>
    <row r="11" spans="1:13" ht="24.35" customHeight="1" x14ac:dyDescent="0.25">
      <c r="A11" s="29" t="s">
        <v>3</v>
      </c>
      <c r="B11" s="290">
        <f>'Budget Narrative'!I3</f>
        <v>0</v>
      </c>
      <c r="C11" s="296"/>
      <c r="D11" s="296"/>
      <c r="E11" s="296"/>
      <c r="F11" s="296"/>
      <c r="G11" s="296"/>
      <c r="H11" s="303"/>
      <c r="I11" s="310">
        <f t="shared" ref="I11:I17" si="0">SUM(B11:H11)</f>
        <v>0</v>
      </c>
    </row>
    <row r="12" spans="1:13" ht="24.35" customHeight="1" x14ac:dyDescent="0.25">
      <c r="A12" s="30" t="s">
        <v>34</v>
      </c>
      <c r="B12" s="291">
        <f>+'Budget Narrative'!I58</f>
        <v>0</v>
      </c>
      <c r="C12" s="297"/>
      <c r="D12" s="297"/>
      <c r="E12" s="297"/>
      <c r="F12" s="297"/>
      <c r="G12" s="297"/>
      <c r="H12" s="304"/>
      <c r="I12" s="311">
        <f t="shared" si="0"/>
        <v>0</v>
      </c>
    </row>
    <row r="13" spans="1:13" ht="24.35" customHeight="1" x14ac:dyDescent="0.25">
      <c r="A13" s="30" t="s">
        <v>12</v>
      </c>
      <c r="B13" s="291">
        <f>+'Budget Narrative'!I91</f>
        <v>0</v>
      </c>
      <c r="C13" s="297"/>
      <c r="D13" s="297"/>
      <c r="E13" s="297"/>
      <c r="F13" s="297"/>
      <c r="G13" s="297"/>
      <c r="H13" s="304"/>
      <c r="I13" s="311">
        <f t="shared" si="0"/>
        <v>0</v>
      </c>
    </row>
    <row r="14" spans="1:13" ht="24.35" customHeight="1" x14ac:dyDescent="0.25">
      <c r="A14" s="30" t="s">
        <v>4</v>
      </c>
      <c r="B14" s="291">
        <f>+'Budget Narrative'!I127</f>
        <v>0</v>
      </c>
      <c r="C14" s="297"/>
      <c r="D14" s="297"/>
      <c r="E14" s="297"/>
      <c r="F14" s="297"/>
      <c r="G14" s="297"/>
      <c r="H14" s="304"/>
      <c r="I14" s="311">
        <f t="shared" si="0"/>
        <v>0</v>
      </c>
    </row>
    <row r="15" spans="1:13" ht="24.35" customHeight="1" x14ac:dyDescent="0.25">
      <c r="A15" s="30" t="s">
        <v>9</v>
      </c>
      <c r="B15" s="291">
        <f>+'Budget Narrative'!I141</f>
        <v>0</v>
      </c>
      <c r="C15" s="297"/>
      <c r="D15" s="297"/>
      <c r="E15" s="297"/>
      <c r="F15" s="297"/>
      <c r="G15" s="297"/>
      <c r="H15" s="304"/>
      <c r="I15" s="311">
        <f t="shared" si="0"/>
        <v>0</v>
      </c>
    </row>
    <row r="16" spans="1:13" ht="24.35" customHeight="1" x14ac:dyDescent="0.25">
      <c r="A16" s="30" t="s">
        <v>10</v>
      </c>
      <c r="B16" s="291">
        <f>+'Budget Narrative'!I153</f>
        <v>0</v>
      </c>
      <c r="C16" s="297"/>
      <c r="D16" s="297"/>
      <c r="E16" s="297"/>
      <c r="F16" s="297"/>
      <c r="G16" s="297"/>
      <c r="H16" s="304"/>
      <c r="I16" s="311">
        <f t="shared" si="0"/>
        <v>0</v>
      </c>
    </row>
    <row r="17" spans="1:9" ht="24.35" customHeight="1" thickBot="1" x14ac:dyDescent="0.3">
      <c r="A17" s="31" t="s">
        <v>11</v>
      </c>
      <c r="B17" s="289">
        <f>+'Budget Narrative'!I190</f>
        <v>0</v>
      </c>
      <c r="C17" s="295"/>
      <c r="D17" s="295"/>
      <c r="E17" s="295"/>
      <c r="F17" s="295"/>
      <c r="G17" s="295"/>
      <c r="H17" s="302"/>
      <c r="I17" s="309">
        <f t="shared" si="0"/>
        <v>0</v>
      </c>
    </row>
    <row r="18" spans="1:9" ht="10.35" customHeight="1" thickBot="1" x14ac:dyDescent="0.3">
      <c r="A18" s="20"/>
      <c r="B18" s="28"/>
      <c r="C18" s="28"/>
      <c r="D18" s="28"/>
      <c r="E18" s="28"/>
      <c r="F18" s="28"/>
      <c r="G18" s="28"/>
      <c r="H18" s="28"/>
      <c r="I18" s="28"/>
    </row>
    <row r="19" spans="1:9" ht="24.35" customHeight="1" thickBot="1" x14ac:dyDescent="0.3">
      <c r="A19" s="21" t="s">
        <v>5</v>
      </c>
      <c r="B19" s="292">
        <f t="shared" ref="B19:I19" si="1">SUM(B11:B17)</f>
        <v>0</v>
      </c>
      <c r="C19" s="298">
        <f t="shared" si="1"/>
        <v>0</v>
      </c>
      <c r="D19" s="298">
        <f t="shared" si="1"/>
        <v>0</v>
      </c>
      <c r="E19" s="298">
        <f t="shared" si="1"/>
        <v>0</v>
      </c>
      <c r="F19" s="298">
        <f t="shared" si="1"/>
        <v>0</v>
      </c>
      <c r="G19" s="298">
        <f t="shared" si="1"/>
        <v>0</v>
      </c>
      <c r="H19" s="305">
        <f t="shared" si="1"/>
        <v>0</v>
      </c>
      <c r="I19" s="312">
        <f t="shared" si="1"/>
        <v>0</v>
      </c>
    </row>
    <row r="20" spans="1:9" ht="10.35" customHeight="1" thickBot="1" x14ac:dyDescent="0.3">
      <c r="A20" s="22"/>
      <c r="B20" s="23"/>
      <c r="C20" s="23"/>
      <c r="D20" s="23"/>
      <c r="E20" s="23"/>
      <c r="F20" s="23"/>
      <c r="G20" s="23"/>
      <c r="H20" s="23"/>
      <c r="I20" s="23"/>
    </row>
    <row r="21" spans="1:9" ht="36" customHeight="1" thickBot="1" x14ac:dyDescent="0.3">
      <c r="A21" s="19" t="s">
        <v>57</v>
      </c>
      <c r="B21" s="293">
        <f>B8-B19</f>
        <v>0</v>
      </c>
      <c r="C21" s="299">
        <f t="shared" ref="C21:H21" si="2">C8-C19</f>
        <v>0</v>
      </c>
      <c r="D21" s="299">
        <f t="shared" si="2"/>
        <v>0</v>
      </c>
      <c r="E21" s="299">
        <f t="shared" si="2"/>
        <v>0</v>
      </c>
      <c r="F21" s="299">
        <f t="shared" si="2"/>
        <v>0</v>
      </c>
      <c r="G21" s="299">
        <f t="shared" si="2"/>
        <v>0</v>
      </c>
      <c r="H21" s="306">
        <f t="shared" si="2"/>
        <v>0</v>
      </c>
      <c r="I21" s="313">
        <f>I8-I19</f>
        <v>0</v>
      </c>
    </row>
    <row r="22" spans="1:9" ht="10.35" customHeight="1" thickBot="1" x14ac:dyDescent="0.3">
      <c r="A22" s="22"/>
      <c r="B22" s="23"/>
      <c r="C22" s="23"/>
      <c r="D22" s="23"/>
      <c r="E22" s="23"/>
      <c r="F22" s="23"/>
      <c r="G22" s="23"/>
      <c r="H22" s="23"/>
      <c r="I22" s="23"/>
    </row>
    <row r="23" spans="1:9" ht="24.35" customHeight="1" thickBot="1" x14ac:dyDescent="0.3">
      <c r="A23" s="24" t="s">
        <v>6</v>
      </c>
      <c r="B23" s="294">
        <f>+'Budget Narrative'!I190</f>
        <v>0</v>
      </c>
      <c r="C23" s="25"/>
      <c r="D23" s="25"/>
      <c r="E23" s="25"/>
      <c r="F23" s="766" t="s">
        <v>243</v>
      </c>
      <c r="G23" s="767"/>
      <c r="H23" s="767"/>
      <c r="I23" s="314">
        <f>I8</f>
        <v>0</v>
      </c>
    </row>
    <row r="24" spans="1:9" ht="24.35" customHeight="1" thickBot="1" x14ac:dyDescent="0.3">
      <c r="A24" s="21" t="s">
        <v>7</v>
      </c>
      <c r="B24" s="26">
        <f>SUM('Budget Narrative'!I194:I196)</f>
        <v>0</v>
      </c>
      <c r="C24" s="25"/>
      <c r="D24" s="25"/>
      <c r="E24" s="25"/>
      <c r="F24" s="766" t="s">
        <v>244</v>
      </c>
      <c r="G24" s="767"/>
      <c r="H24" s="767"/>
      <c r="I24" s="315" t="e">
        <f>B19/I23</f>
        <v>#DIV/0!</v>
      </c>
    </row>
    <row r="25" spans="1:9" ht="10.35" customHeight="1" thickBot="1" x14ac:dyDescent="0.3">
      <c r="A25" s="22"/>
      <c r="B25" s="17"/>
      <c r="C25" s="17"/>
      <c r="D25" s="17"/>
      <c r="E25" s="17"/>
      <c r="F25" s="17"/>
      <c r="G25" s="17"/>
      <c r="H25" s="17"/>
      <c r="I25" s="17"/>
    </row>
    <row r="26" spans="1:9" ht="15.05" x14ac:dyDescent="0.3">
      <c r="A26" s="776" t="s">
        <v>90</v>
      </c>
      <c r="B26" s="779"/>
      <c r="C26" s="779"/>
      <c r="D26" s="779"/>
      <c r="E26" s="779"/>
      <c r="F26" s="779"/>
      <c r="G26" s="779"/>
      <c r="H26" s="779"/>
      <c r="I26" s="780"/>
    </row>
    <row r="27" spans="1:9" ht="46.35" customHeight="1" thickBot="1" x14ac:dyDescent="0.3">
      <c r="A27" s="773"/>
      <c r="B27" s="774"/>
      <c r="C27" s="774"/>
      <c r="D27" s="774"/>
      <c r="E27" s="774"/>
      <c r="F27" s="774"/>
      <c r="G27" s="774"/>
      <c r="H27" s="774"/>
      <c r="I27" s="775"/>
    </row>
    <row r="28" spans="1:9" ht="10.35" customHeight="1" thickBot="1" x14ac:dyDescent="0.35">
      <c r="A28" s="761"/>
      <c r="B28" s="761"/>
      <c r="C28" s="761"/>
      <c r="D28" s="761"/>
      <c r="E28" s="761"/>
      <c r="F28" s="761"/>
      <c r="G28" s="761"/>
      <c r="H28" s="761"/>
      <c r="I28" s="761"/>
    </row>
    <row r="29" spans="1:9" s="270" customFormat="1" ht="15.05" customHeight="1" x14ac:dyDescent="0.3">
      <c r="A29" s="776" t="s">
        <v>235</v>
      </c>
      <c r="B29" s="777"/>
      <c r="C29" s="777"/>
      <c r="D29" s="777"/>
      <c r="E29" s="777"/>
      <c r="F29" s="777"/>
      <c r="G29" s="777"/>
      <c r="H29" s="777"/>
      <c r="I29" s="778"/>
    </row>
    <row r="30" spans="1:9" ht="46.75" customHeight="1" thickBot="1" x14ac:dyDescent="0.3">
      <c r="A30" s="768"/>
      <c r="B30" s="769"/>
      <c r="C30" s="769"/>
      <c r="D30" s="769"/>
      <c r="E30" s="769"/>
      <c r="F30" s="769"/>
      <c r="G30" s="769"/>
      <c r="H30" s="769"/>
      <c r="I30" s="770"/>
    </row>
    <row r="31" spans="1:9" ht="9.9499999999999993" customHeight="1" thickBot="1" x14ac:dyDescent="0.35">
      <c r="A31" s="40"/>
      <c r="B31" s="40"/>
      <c r="C31" s="40"/>
      <c r="D31" s="40"/>
      <c r="E31" s="40"/>
      <c r="F31" s="40"/>
      <c r="G31" s="40"/>
      <c r="H31" s="40"/>
      <c r="I31" s="40"/>
    </row>
    <row r="32" spans="1:9" ht="15.05" x14ac:dyDescent="0.3">
      <c r="A32" s="762" t="s">
        <v>200</v>
      </c>
      <c r="B32" s="763"/>
      <c r="C32" s="763"/>
      <c r="D32" s="763"/>
      <c r="E32" s="763"/>
      <c r="F32" s="763"/>
      <c r="G32" s="763"/>
      <c r="H32" s="763"/>
      <c r="I32" s="764"/>
    </row>
    <row r="33" spans="1:9" ht="47.3" customHeight="1" thickBot="1" x14ac:dyDescent="0.3">
      <c r="A33" s="773"/>
      <c r="B33" s="774"/>
      <c r="C33" s="774"/>
      <c r="D33" s="774"/>
      <c r="E33" s="774"/>
      <c r="F33" s="774"/>
      <c r="G33" s="774"/>
      <c r="H33" s="774"/>
      <c r="I33" s="775"/>
    </row>
    <row r="34" spans="1:9" ht="9.9499999999999993" customHeight="1" x14ac:dyDescent="0.25"/>
    <row r="35" spans="1:9" ht="25" customHeight="1" x14ac:dyDescent="0.25">
      <c r="A35" s="387" t="s">
        <v>305</v>
      </c>
      <c r="B35" s="755" t="s">
        <v>306</v>
      </c>
      <c r="C35" s="756"/>
      <c r="D35" s="756"/>
      <c r="E35" s="756"/>
      <c r="F35" s="756"/>
      <c r="G35" s="756"/>
      <c r="H35" s="756"/>
      <c r="I35" s="757"/>
    </row>
    <row r="36" spans="1:9" ht="17.75" hidden="1" x14ac:dyDescent="0.25">
      <c r="A36" s="286" t="s">
        <v>220</v>
      </c>
      <c r="B36" s="755" t="s">
        <v>225</v>
      </c>
      <c r="C36" s="756"/>
      <c r="D36" s="756"/>
      <c r="E36" s="756"/>
      <c r="F36" s="756"/>
      <c r="G36" s="756"/>
      <c r="H36" s="756"/>
      <c r="I36" s="757"/>
    </row>
    <row r="37" spans="1:9" ht="35.5" hidden="1" customHeight="1" x14ac:dyDescent="0.25">
      <c r="A37" s="287" t="s">
        <v>221</v>
      </c>
      <c r="B37" s="758" t="s">
        <v>228</v>
      </c>
      <c r="C37" s="758"/>
      <c r="D37" s="758"/>
      <c r="E37" s="758"/>
      <c r="F37" s="758"/>
      <c r="G37" s="758"/>
      <c r="H37" s="758"/>
      <c r="I37" s="758"/>
    </row>
    <row r="38" spans="1:9" ht="17.75" hidden="1" x14ac:dyDescent="0.25">
      <c r="A38" s="286" t="s">
        <v>222</v>
      </c>
      <c r="B38" s="755" t="s">
        <v>229</v>
      </c>
      <c r="C38" s="756"/>
      <c r="D38" s="756"/>
      <c r="E38" s="756"/>
      <c r="F38" s="756"/>
      <c r="G38" s="756"/>
      <c r="H38" s="756"/>
      <c r="I38" s="757"/>
    </row>
    <row r="39" spans="1:9" ht="17.75" hidden="1" x14ac:dyDescent="0.25">
      <c r="A39" s="286" t="s">
        <v>223</v>
      </c>
      <c r="B39" s="755" t="s">
        <v>225</v>
      </c>
      <c r="C39" s="756"/>
      <c r="D39" s="756"/>
      <c r="E39" s="756"/>
      <c r="F39" s="756"/>
      <c r="G39" s="756"/>
      <c r="H39" s="756"/>
      <c r="I39" s="757"/>
    </row>
    <row r="40" spans="1:9" ht="17.75" hidden="1" x14ac:dyDescent="0.25">
      <c r="A40" s="286" t="s">
        <v>224</v>
      </c>
      <c r="B40" s="755" t="s">
        <v>225</v>
      </c>
      <c r="C40" s="756"/>
      <c r="D40" s="756"/>
      <c r="E40" s="756"/>
      <c r="F40" s="756"/>
      <c r="G40" s="756"/>
      <c r="H40" s="756"/>
      <c r="I40" s="757"/>
    </row>
  </sheetData>
  <sheetProtection algorithmName="SHA-512" hashValue="ki3IYUXaila4LB8zmcLf5ooye90hWOOngl2Ssysi8uqW0gBVbpsnaVvuMEoYlER0zV3KMVCnyWFG2zaEHV66lw==" saltValue="NikGFzvrXM/BHsDuRXNePA==" spinCount="100000" sheet="1" formatCells="0" formatColumns="0" formatRows="0" insertHyperlinks="0" selectLockedCells="1"/>
  <mergeCells count="28">
    <mergeCell ref="B4:G4"/>
    <mergeCell ref="A33:I33"/>
    <mergeCell ref="B36:I36"/>
    <mergeCell ref="B35:I35"/>
    <mergeCell ref="B9:B10"/>
    <mergeCell ref="F23:H23"/>
    <mergeCell ref="A29:I29"/>
    <mergeCell ref="A26:I26"/>
    <mergeCell ref="G9:G10"/>
    <mergeCell ref="H9:H10"/>
    <mergeCell ref="A27:I27"/>
    <mergeCell ref="F9:F10"/>
    <mergeCell ref="B40:I40"/>
    <mergeCell ref="B39:I39"/>
    <mergeCell ref="B38:I38"/>
    <mergeCell ref="B37:I37"/>
    <mergeCell ref="E1:F1"/>
    <mergeCell ref="G1:I1"/>
    <mergeCell ref="B1:D1"/>
    <mergeCell ref="A28:I28"/>
    <mergeCell ref="A32:I32"/>
    <mergeCell ref="A2:I2"/>
    <mergeCell ref="F24:H24"/>
    <mergeCell ref="A30:I30"/>
    <mergeCell ref="E9:E10"/>
    <mergeCell ref="I9:I10"/>
    <mergeCell ref="C9:C10"/>
    <mergeCell ref="D9:D10"/>
  </mergeCells>
  <phoneticPr fontId="0" type="noConversion"/>
  <conditionalFormatting sqref="B21:I21">
    <cfRule type="cellIs" dxfId="6" priority="5" operator="notEqual">
      <formula>0</formula>
    </cfRule>
  </conditionalFormatting>
  <conditionalFormatting sqref="C7:H7 C11:H17 A27:I27 A30:I30 A33:I33 D6:H6">
    <cfRule type="containsBlanks" dxfId="5" priority="4">
      <formula>LEN(TRIM(A6))=0</formula>
    </cfRule>
  </conditionalFormatting>
  <conditionalFormatting sqref="D6:H6">
    <cfRule type="cellIs" dxfId="4" priority="1" operator="equal">
      <formula>"[Enter name of Other Funding, if applicable]"</formula>
    </cfRule>
    <cfRule type="containsBlanks" dxfId="3" priority="3">
      <formula>LEN(TRIM(D6))=0</formula>
    </cfRule>
  </conditionalFormatting>
  <conditionalFormatting sqref="D8:H8">
    <cfRule type="cellIs" dxfId="2" priority="6" operator="equal">
      <formula>0</formula>
    </cfRule>
  </conditionalFormatting>
  <dataValidations count="2">
    <dataValidation type="list" allowBlank="1" showInputMessage="1" showErrorMessage="1" sqref="D7:H7" xr:uid="{00000000-0002-0000-0200-000000000000}">
      <formula1>$M$1:$M$4</formula1>
    </dataValidation>
    <dataValidation type="list" allowBlank="1" showInputMessage="1" showErrorMessage="1" sqref="C7" xr:uid="{00000000-0002-0000-0200-000001000000}">
      <formula1>$M$1:$M$3</formula1>
    </dataValidation>
  </dataValidations>
  <printOptions horizontalCentered="1"/>
  <pageMargins left="0.7" right="0.7" top="0.75" bottom="0.75" header="0.3" footer="0.3"/>
  <pageSetup scale="65" orientation="landscape" r:id="rId1"/>
  <headerFooter alignWithMargins="0">
    <oddFooter>&amp;LADSD Competitive Subaward Application – Services and Supports, FY21</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62846-E571-4D06-9697-FE2E2348DCB7}">
  <sheetPr>
    <pageSetUpPr fitToPage="1"/>
  </sheetPr>
  <dimension ref="A1:K22"/>
  <sheetViews>
    <sheetView showGridLines="0" zoomScaleNormal="100" workbookViewId="0">
      <selection activeCell="C14" sqref="C14"/>
    </sheetView>
  </sheetViews>
  <sheetFormatPr defaultColWidth="9.1796875" defaultRowHeight="12.9" x14ac:dyDescent="0.25"/>
  <cols>
    <col min="1" max="1" width="3.1796875" style="321" customWidth="1"/>
    <col min="2" max="2" width="24.26953125" style="321" customWidth="1"/>
    <col min="3" max="10" width="13.1796875" style="322" customWidth="1"/>
    <col min="11" max="16384" width="9.1796875" style="322"/>
  </cols>
  <sheetData>
    <row r="1" spans="1:11" ht="15.6" thickBot="1" x14ac:dyDescent="0.3">
      <c r="J1" s="323" t="s">
        <v>186</v>
      </c>
    </row>
    <row r="2" spans="1:11" ht="18.3" thickBot="1" x14ac:dyDescent="0.3">
      <c r="A2" s="781" t="s">
        <v>249</v>
      </c>
      <c r="B2" s="781"/>
      <c r="C2" s="781"/>
      <c r="D2" s="781"/>
      <c r="E2" s="781"/>
      <c r="F2" s="781"/>
      <c r="G2" s="781"/>
      <c r="H2" s="781"/>
      <c r="I2" s="781"/>
      <c r="J2" s="781"/>
    </row>
    <row r="3" spans="1:11" s="324" customFormat="1" ht="33.049999999999997" customHeight="1" x14ac:dyDescent="0.3">
      <c r="A3" s="782" t="s">
        <v>136</v>
      </c>
      <c r="B3" s="782"/>
      <c r="C3" s="782"/>
      <c r="D3" s="783" t="str">
        <f>'Budget Narrative'!C1</f>
        <v>This will copy from the 1st tab (#4 Sponsor/Subrecipient).</v>
      </c>
      <c r="E3" s="783"/>
      <c r="F3" s="783"/>
      <c r="G3" s="783"/>
      <c r="H3" s="783"/>
      <c r="I3" s="783"/>
      <c r="J3" s="783"/>
    </row>
    <row r="4" spans="1:11" ht="15.05" customHeight="1" x14ac:dyDescent="0.25">
      <c r="A4" s="784" t="s">
        <v>59</v>
      </c>
      <c r="B4" s="784"/>
      <c r="C4" s="784"/>
      <c r="D4" s="786" t="str">
        <f>'Budget Narrative'!F1</f>
        <v>This will copy from the 1st tab (#s 6 and 7).</v>
      </c>
      <c r="E4" s="786"/>
      <c r="F4" s="786"/>
      <c r="G4" s="786"/>
      <c r="H4" s="786"/>
      <c r="I4" s="786"/>
      <c r="J4" s="786"/>
    </row>
    <row r="5" spans="1:11" ht="13.45" thickBot="1" x14ac:dyDescent="0.3">
      <c r="E5" s="785"/>
      <c r="F5" s="785"/>
    </row>
    <row r="6" spans="1:11" s="329" customFormat="1" ht="23.65" thickBot="1" x14ac:dyDescent="0.3">
      <c r="A6" s="325"/>
      <c r="B6" s="325"/>
      <c r="C6" s="326" t="s">
        <v>250</v>
      </c>
      <c r="D6" s="327" t="s">
        <v>251</v>
      </c>
      <c r="E6" s="327" t="s">
        <v>252</v>
      </c>
      <c r="F6" s="327" t="s">
        <v>253</v>
      </c>
      <c r="G6" s="327" t="s">
        <v>254</v>
      </c>
      <c r="H6" s="327" t="s">
        <v>255</v>
      </c>
      <c r="I6" s="327" t="s">
        <v>256</v>
      </c>
      <c r="J6" s="328" t="s">
        <v>257</v>
      </c>
    </row>
    <row r="7" spans="1:11" s="329" customFormat="1" ht="53.5" customHeight="1" thickBot="1" x14ac:dyDescent="0.3">
      <c r="A7" s="787" t="s">
        <v>258</v>
      </c>
      <c r="B7" s="788"/>
      <c r="C7" s="330"/>
      <c r="D7" s="331"/>
      <c r="E7" s="331"/>
      <c r="F7" s="331"/>
      <c r="G7" s="331"/>
      <c r="H7" s="331"/>
      <c r="I7" s="331"/>
      <c r="J7" s="332"/>
      <c r="K7" s="333" t="str">
        <f>IF(C7="","ALERT: Site Name Missing","")</f>
        <v>ALERT: Site Name Missing</v>
      </c>
    </row>
    <row r="8" spans="1:11" x14ac:dyDescent="0.25">
      <c r="A8" s="789" t="s">
        <v>245</v>
      </c>
      <c r="B8" s="790"/>
      <c r="C8" s="791" t="str">
        <f>IF('Do not delete - for ADSD use'!A14=3,"You have chosen Home-Delivered Meals as the type of service.   Do not complete the Congregate Meals section of this form."," ")</f>
        <v xml:space="preserve"> </v>
      </c>
      <c r="D8" s="792"/>
      <c r="E8" s="792"/>
      <c r="F8" s="792"/>
      <c r="G8" s="792"/>
      <c r="H8" s="792"/>
      <c r="I8" s="792"/>
      <c r="J8" s="793"/>
    </row>
    <row r="9" spans="1:11" ht="23.1" x14ac:dyDescent="0.25">
      <c r="A9" s="334" t="s">
        <v>259</v>
      </c>
      <c r="B9" s="335" t="s">
        <v>260</v>
      </c>
      <c r="C9" s="336"/>
      <c r="D9" s="337"/>
      <c r="E9" s="337"/>
      <c r="F9" s="337"/>
      <c r="G9" s="337"/>
      <c r="H9" s="337"/>
      <c r="I9" s="337"/>
      <c r="J9" s="338"/>
    </row>
    <row r="10" spans="1:11" x14ac:dyDescent="0.25">
      <c r="A10" s="339" t="s">
        <v>146</v>
      </c>
      <c r="B10" s="335" t="s">
        <v>261</v>
      </c>
      <c r="C10" s="336"/>
      <c r="D10" s="337"/>
      <c r="E10" s="337"/>
      <c r="F10" s="337"/>
      <c r="G10" s="337"/>
      <c r="H10" s="337"/>
      <c r="I10" s="337"/>
      <c r="J10" s="338"/>
    </row>
    <row r="11" spans="1:11" ht="39.25" thickBot="1" x14ac:dyDescent="0.3">
      <c r="A11" s="340" t="s">
        <v>147</v>
      </c>
      <c r="B11" s="341" t="s">
        <v>262</v>
      </c>
      <c r="C11" s="342"/>
      <c r="D11" s="343"/>
      <c r="E11" s="343"/>
      <c r="F11" s="343"/>
      <c r="G11" s="343"/>
      <c r="H11" s="343"/>
      <c r="I11" s="343"/>
      <c r="J11" s="344"/>
    </row>
    <row r="12" spans="1:11" ht="3.65" customHeight="1" thickBot="1" x14ac:dyDescent="0.3">
      <c r="A12" s="794"/>
      <c r="B12" s="795"/>
      <c r="C12" s="795"/>
      <c r="D12" s="795"/>
      <c r="E12" s="795"/>
      <c r="F12" s="795"/>
      <c r="G12" s="795"/>
      <c r="H12" s="795"/>
      <c r="I12" s="795"/>
      <c r="J12" s="796"/>
    </row>
    <row r="13" spans="1:11" x14ac:dyDescent="0.25">
      <c r="A13" s="789" t="s">
        <v>246</v>
      </c>
      <c r="B13" s="790"/>
      <c r="C13" s="791" t="str">
        <f>IF('Do not delete - for ADSD use'!A14=2,"You have chosen Congregate Meals as the type of service.   Do not complete the Home-Delivered Meals section of this form."," ")</f>
        <v xml:space="preserve"> </v>
      </c>
      <c r="D13" s="792"/>
      <c r="E13" s="792"/>
      <c r="F13" s="792"/>
      <c r="G13" s="792"/>
      <c r="H13" s="792"/>
      <c r="I13" s="792"/>
      <c r="J13" s="793"/>
    </row>
    <row r="14" spans="1:11" ht="35.200000000000003" customHeight="1" x14ac:dyDescent="0.25">
      <c r="A14" s="334" t="s">
        <v>259</v>
      </c>
      <c r="B14" s="345" t="s">
        <v>263</v>
      </c>
      <c r="C14" s="336"/>
      <c r="D14" s="337"/>
      <c r="E14" s="337"/>
      <c r="F14" s="337"/>
      <c r="G14" s="337"/>
      <c r="H14" s="337"/>
      <c r="I14" s="337"/>
      <c r="J14" s="338"/>
    </row>
    <row r="15" spans="1:11" ht="26.5" customHeight="1" x14ac:dyDescent="0.25">
      <c r="A15" s="339" t="s">
        <v>146</v>
      </c>
      <c r="B15" s="346" t="s">
        <v>264</v>
      </c>
      <c r="C15" s="336"/>
      <c r="D15" s="337"/>
      <c r="E15" s="337"/>
      <c r="F15" s="337"/>
      <c r="G15" s="337"/>
      <c r="H15" s="337"/>
      <c r="I15" s="337"/>
      <c r="J15" s="338"/>
    </row>
    <row r="16" spans="1:11" ht="50.55" customHeight="1" x14ac:dyDescent="0.25">
      <c r="A16" s="334" t="s">
        <v>147</v>
      </c>
      <c r="B16" s="347" t="s">
        <v>265</v>
      </c>
      <c r="C16" s="336"/>
      <c r="D16" s="337"/>
      <c r="E16" s="337"/>
      <c r="F16" s="337"/>
      <c r="G16" s="337"/>
      <c r="H16" s="337"/>
      <c r="I16" s="337"/>
      <c r="J16" s="338"/>
    </row>
    <row r="17" spans="1:10" x14ac:dyDescent="0.25">
      <c r="A17" s="334" t="s">
        <v>149</v>
      </c>
      <c r="B17" s="346" t="s">
        <v>266</v>
      </c>
      <c r="C17" s="336"/>
      <c r="D17" s="337"/>
      <c r="E17" s="337"/>
      <c r="F17" s="337"/>
      <c r="G17" s="337"/>
      <c r="H17" s="337"/>
      <c r="I17" s="337"/>
      <c r="J17" s="338"/>
    </row>
    <row r="18" spans="1:10" ht="27" customHeight="1" x14ac:dyDescent="0.25">
      <c r="A18" s="334" t="s">
        <v>151</v>
      </c>
      <c r="B18" s="346" t="s">
        <v>267</v>
      </c>
      <c r="C18" s="348"/>
      <c r="D18" s="349"/>
      <c r="E18" s="349"/>
      <c r="F18" s="349"/>
      <c r="G18" s="349"/>
      <c r="H18" s="349"/>
      <c r="I18" s="349"/>
      <c r="J18" s="350"/>
    </row>
    <row r="19" spans="1:10" ht="26.5" customHeight="1" x14ac:dyDescent="0.25">
      <c r="A19" s="339" t="s">
        <v>153</v>
      </c>
      <c r="B19" s="346" t="s">
        <v>268</v>
      </c>
      <c r="C19" s="348"/>
      <c r="D19" s="349"/>
      <c r="E19" s="349"/>
      <c r="F19" s="349"/>
      <c r="G19" s="349"/>
      <c r="H19" s="349"/>
      <c r="I19" s="349"/>
      <c r="J19" s="350"/>
    </row>
    <row r="20" spans="1:10" ht="26.5" customHeight="1" x14ac:dyDescent="0.25">
      <c r="A20" s="339" t="s">
        <v>155</v>
      </c>
      <c r="B20" s="346" t="s">
        <v>269</v>
      </c>
      <c r="C20" s="348"/>
      <c r="D20" s="349"/>
      <c r="E20" s="349"/>
      <c r="F20" s="349"/>
      <c r="G20" s="349"/>
      <c r="H20" s="349"/>
      <c r="I20" s="349"/>
      <c r="J20" s="350"/>
    </row>
    <row r="21" spans="1:10" ht="26.5" customHeight="1" x14ac:dyDescent="0.25">
      <c r="A21" s="339" t="s">
        <v>157</v>
      </c>
      <c r="B21" s="346" t="s">
        <v>270</v>
      </c>
      <c r="C21" s="348"/>
      <c r="D21" s="349"/>
      <c r="E21" s="349"/>
      <c r="F21" s="349"/>
      <c r="G21" s="349"/>
      <c r="H21" s="349"/>
      <c r="I21" s="349"/>
      <c r="J21" s="350"/>
    </row>
    <row r="22" spans="1:10" ht="26.35" thickBot="1" x14ac:dyDescent="0.3">
      <c r="A22" s="340" t="s">
        <v>164</v>
      </c>
      <c r="B22" s="341" t="s">
        <v>271</v>
      </c>
      <c r="C22" s="351"/>
      <c r="D22" s="352"/>
      <c r="E22" s="352"/>
      <c r="F22" s="352"/>
      <c r="G22" s="352"/>
      <c r="H22" s="352"/>
      <c r="I22" s="352"/>
      <c r="J22" s="353"/>
    </row>
  </sheetData>
  <sheetProtection password="D8CA" sheet="1" selectLockedCells="1"/>
  <mergeCells count="12">
    <mergeCell ref="A7:B7"/>
    <mergeCell ref="A8:B8"/>
    <mergeCell ref="C8:J8"/>
    <mergeCell ref="A12:J12"/>
    <mergeCell ref="A13:B13"/>
    <mergeCell ref="C13:J13"/>
    <mergeCell ref="A2:J2"/>
    <mergeCell ref="A3:C3"/>
    <mergeCell ref="D3:J3"/>
    <mergeCell ref="A4:C4"/>
    <mergeCell ref="E5:F5"/>
    <mergeCell ref="D4:J4"/>
  </mergeCells>
  <conditionalFormatting sqref="A8:A12 B8:J11">
    <cfRule type="expression" dxfId="1" priority="2" stopIfTrue="1">
      <formula>$C$8="You have chosen Home-Delivered Meals as the type of service.   Do not complete the Congregate Meals section of this form."</formula>
    </cfRule>
  </conditionalFormatting>
  <conditionalFormatting sqref="A13:J22">
    <cfRule type="expression" dxfId="0" priority="1" stopIfTrue="1">
      <formula>$C$13="You have chosen Congregate Meals as the type of service.   Do not complete the Home-Delivered Meals section of this form."</formula>
    </cfRule>
  </conditionalFormatting>
  <printOptions horizontalCentered="1"/>
  <pageMargins left="0.75" right="0.75" top="0.75" bottom="0.75" header="0" footer="0.5"/>
  <pageSetup scale="93" orientation="landscape" r:id="rId1"/>
  <headerFooter alignWithMargins="0">
    <oddFooter>&amp;L&amp;8ADSD Competitive Subaward Application – Title III-C Nutrition Services, FY20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4"/>
  <sheetViews>
    <sheetView showGridLines="0" zoomScaleNormal="100" workbookViewId="0">
      <selection activeCell="I10" sqref="I10"/>
    </sheetView>
  </sheetViews>
  <sheetFormatPr defaultColWidth="9.1796875" defaultRowHeight="12.9" x14ac:dyDescent="0.25"/>
  <cols>
    <col min="1" max="1" width="3.26953125" style="394" customWidth="1"/>
    <col min="2" max="2" width="16.54296875" style="394" customWidth="1"/>
    <col min="3" max="5" width="6.54296875" style="394" customWidth="1"/>
    <col min="6" max="6" width="6.54296875" style="393" customWidth="1"/>
    <col min="7" max="8" width="0.1796875" style="393" customWidth="1"/>
    <col min="9" max="9" width="48.453125" style="393" customWidth="1"/>
    <col min="10" max="10" width="9.1796875" style="393"/>
    <col min="11" max="12" width="9.1796875" style="393" customWidth="1"/>
    <col min="13" max="16" width="9.1796875" style="393"/>
    <col min="17" max="17" width="9.1796875" style="393" hidden="1" customWidth="1"/>
    <col min="18" max="16384" width="9.1796875" style="393"/>
  </cols>
  <sheetData>
    <row r="1" spans="1:15" ht="15.05" customHeight="1" thickBot="1" x14ac:dyDescent="0.35">
      <c r="A1" s="391"/>
      <c r="B1" s="391"/>
      <c r="C1" s="391"/>
      <c r="D1" s="391"/>
      <c r="E1" s="391"/>
      <c r="F1" s="391"/>
      <c r="G1" s="391"/>
      <c r="H1" s="391"/>
      <c r="I1" s="392" t="s">
        <v>299</v>
      </c>
    </row>
    <row r="2" spans="1:15" ht="18" customHeight="1" thickBot="1" x14ac:dyDescent="0.3">
      <c r="A2" s="827" t="s">
        <v>135</v>
      </c>
      <c r="B2" s="827"/>
      <c r="C2" s="827"/>
      <c r="D2" s="827"/>
      <c r="E2" s="827"/>
      <c r="F2" s="827"/>
      <c r="G2" s="827"/>
      <c r="H2" s="827"/>
      <c r="I2" s="827"/>
    </row>
    <row r="3" spans="1:15" ht="28.5" customHeight="1" x14ac:dyDescent="0.25">
      <c r="A3" s="394" t="s">
        <v>136</v>
      </c>
      <c r="D3" s="828" t="str">
        <f>'Budget Narrative'!C1</f>
        <v>This will copy from the 1st tab (#4 Sponsor/Subrecipient).</v>
      </c>
      <c r="E3" s="828"/>
      <c r="F3" s="828"/>
      <c r="G3" s="828"/>
      <c r="H3" s="828"/>
      <c r="I3" s="828"/>
      <c r="J3" s="395"/>
    </row>
    <row r="4" spans="1:15" ht="7.55" customHeight="1" x14ac:dyDescent="0.25"/>
    <row r="5" spans="1:15" ht="15.05" customHeight="1" x14ac:dyDescent="0.25">
      <c r="A5" s="396" t="s">
        <v>208</v>
      </c>
      <c r="D5" s="836" t="str">
        <f>'Budget Narrative'!F1</f>
        <v>This will copy from the 1st tab (#s 6 and 7).</v>
      </c>
      <c r="E5" s="836"/>
      <c r="F5" s="836"/>
      <c r="G5" s="836"/>
      <c r="H5" s="836"/>
      <c r="I5" s="836"/>
      <c r="J5" s="395"/>
    </row>
    <row r="6" spans="1:15" ht="18.399999999999999" customHeight="1" x14ac:dyDescent="0.25">
      <c r="A6" s="397"/>
      <c r="B6" s="398"/>
      <c r="C6" s="398"/>
      <c r="D6" s="398"/>
      <c r="E6" s="398"/>
      <c r="F6" s="398"/>
      <c r="G6" s="398"/>
      <c r="H6" s="398"/>
      <c r="I6" s="398"/>
      <c r="J6" s="395"/>
    </row>
    <row r="7" spans="1:15" x14ac:dyDescent="0.25">
      <c r="A7" s="399" t="s">
        <v>137</v>
      </c>
      <c r="B7" s="399"/>
      <c r="C7" s="399"/>
      <c r="D7" s="399"/>
      <c r="E7" s="399"/>
      <c r="F7" s="399"/>
      <c r="G7" s="399"/>
      <c r="H7" s="399"/>
      <c r="I7" s="399"/>
    </row>
    <row r="8" spans="1:15" ht="13.45" x14ac:dyDescent="0.3">
      <c r="A8" s="445" t="s">
        <v>329</v>
      </c>
      <c r="B8" s="400"/>
      <c r="C8" s="400"/>
      <c r="D8" s="400"/>
      <c r="E8" s="400"/>
      <c r="F8" s="400"/>
      <c r="G8" s="400"/>
      <c r="H8" s="400"/>
      <c r="I8" s="400"/>
    </row>
    <row r="9" spans="1:15" ht="13.45" thickBot="1" x14ac:dyDescent="0.3">
      <c r="A9" s="444"/>
      <c r="B9" s="400"/>
      <c r="C9" s="400"/>
      <c r="D9" s="400"/>
      <c r="E9" s="400"/>
      <c r="F9" s="400"/>
      <c r="G9" s="400"/>
      <c r="H9" s="400"/>
      <c r="I9" s="400"/>
    </row>
    <row r="10" spans="1:15" ht="15.05" customHeight="1" thickBot="1" x14ac:dyDescent="0.3">
      <c r="A10" s="401" t="s">
        <v>138</v>
      </c>
      <c r="B10" s="401"/>
      <c r="C10" s="401"/>
      <c r="D10" s="401"/>
      <c r="E10" s="401"/>
      <c r="F10" s="401"/>
      <c r="G10" s="402"/>
      <c r="H10" s="443" t="str">
        <f>IF(OR('Do not delete - for ADSD use'!M33="",'Do not delete - for ADSD use'!M33="0"),"",'Do not delete - for ADSD use'!M33)</f>
        <v/>
      </c>
      <c r="I10" s="390"/>
      <c r="J10" s="813" t="s">
        <v>202</v>
      </c>
      <c r="K10" s="813"/>
      <c r="L10" s="813"/>
      <c r="M10" s="813"/>
      <c r="N10" s="813"/>
      <c r="O10" s="813"/>
    </row>
    <row r="11" spans="1:15" ht="6.45" hidden="1" customHeight="1" thickBot="1" x14ac:dyDescent="0.3">
      <c r="I11" s="381"/>
      <c r="J11" s="813"/>
      <c r="K11" s="813"/>
      <c r="L11" s="813"/>
      <c r="M11" s="813"/>
      <c r="N11" s="813"/>
      <c r="O11" s="813"/>
    </row>
    <row r="12" spans="1:15" ht="15.05" hidden="1" customHeight="1" thickBot="1" x14ac:dyDescent="0.3">
      <c r="A12" s="394" t="s">
        <v>139</v>
      </c>
      <c r="G12" s="403"/>
      <c r="H12" s="404"/>
      <c r="I12" s="382">
        <f>'Do not delete - for ADSD use'!A53</f>
        <v>7</v>
      </c>
      <c r="J12" s="813"/>
      <c r="K12" s="813"/>
      <c r="L12" s="813"/>
      <c r="M12" s="813"/>
      <c r="N12" s="813"/>
      <c r="O12" s="813"/>
    </row>
    <row r="13" spans="1:15" ht="8.5" customHeight="1" thickBot="1" x14ac:dyDescent="0.3">
      <c r="I13" s="381"/>
      <c r="J13" s="813"/>
      <c r="K13" s="813"/>
      <c r="L13" s="813"/>
      <c r="M13" s="813"/>
      <c r="N13" s="813"/>
      <c r="O13" s="813"/>
    </row>
    <row r="14" spans="1:15" ht="15.05" customHeight="1" thickBot="1" x14ac:dyDescent="0.3">
      <c r="A14" s="401" t="s">
        <v>140</v>
      </c>
      <c r="B14" s="401"/>
      <c r="C14" s="401"/>
      <c r="D14" s="401"/>
      <c r="E14" s="401"/>
      <c r="F14" s="401"/>
      <c r="G14" s="402"/>
      <c r="H14" s="443" t="str">
        <f>IF(OR('Do not delete - for ADSD use'!N33="",'Do not delete - for ADSD use'!N33="0"),"",'Do not delete - for ADSD use'!N33)</f>
        <v/>
      </c>
      <c r="I14" s="383"/>
      <c r="J14" s="813"/>
      <c r="K14" s="813"/>
      <c r="L14" s="813"/>
      <c r="M14" s="813"/>
      <c r="N14" s="813"/>
      <c r="O14" s="813"/>
    </row>
    <row r="15" spans="1:15" ht="6.75" hidden="1" customHeight="1" thickBot="1" x14ac:dyDescent="0.3">
      <c r="I15" s="381"/>
      <c r="J15" s="813"/>
      <c r="K15" s="813"/>
      <c r="L15" s="813"/>
      <c r="M15" s="813"/>
      <c r="N15" s="813"/>
      <c r="O15" s="813"/>
    </row>
    <row r="16" spans="1:15" ht="15.05" hidden="1" customHeight="1" thickBot="1" x14ac:dyDescent="0.3">
      <c r="A16" s="396" t="s">
        <v>209</v>
      </c>
      <c r="G16" s="403"/>
      <c r="H16" s="405" t="str">
        <f>IF('Do not delete - for ADSD use'!A47=2,"N/A, Categorical Subaward",(IF('Do not delete - for ADSD use'!A14=16,"N/A",(IF('Do not delete - for ADSD use'!A14=2,"$42.00","")))))</f>
        <v/>
      </c>
      <c r="I16" s="382">
        <f>'Do not delete - for ADSD use'!A54</f>
        <v>42</v>
      </c>
      <c r="J16" s="813"/>
      <c r="K16" s="813"/>
      <c r="L16" s="813"/>
      <c r="M16" s="813"/>
      <c r="N16" s="813"/>
      <c r="O16" s="813"/>
    </row>
    <row r="17" spans="1:15" ht="19.5" customHeight="1" x14ac:dyDescent="0.25">
      <c r="G17" s="814" t="s">
        <v>141</v>
      </c>
      <c r="H17" s="814"/>
      <c r="I17" s="814"/>
      <c r="J17" s="813"/>
      <c r="K17" s="813"/>
      <c r="L17" s="813"/>
      <c r="M17" s="813"/>
      <c r="N17" s="813"/>
      <c r="O17" s="813"/>
    </row>
    <row r="18" spans="1:15" ht="19.5" customHeight="1" thickBot="1" x14ac:dyDescent="0.3">
      <c r="G18" s="814"/>
      <c r="H18" s="814"/>
      <c r="I18" s="814"/>
    </row>
    <row r="19" spans="1:15" ht="15.05" customHeight="1" thickBot="1" x14ac:dyDescent="0.3">
      <c r="A19" s="400"/>
      <c r="B19" s="400"/>
      <c r="C19" s="400"/>
      <c r="D19" s="400"/>
      <c r="E19" s="400"/>
      <c r="F19" s="400"/>
      <c r="G19" s="829" t="s">
        <v>142</v>
      </c>
      <c r="H19" s="830"/>
      <c r="I19" s="831"/>
    </row>
    <row r="20" spans="1:15" ht="13.45" thickBot="1" x14ac:dyDescent="0.3">
      <c r="A20" s="453" t="s">
        <v>143</v>
      </c>
      <c r="B20" s="832" t="s">
        <v>144</v>
      </c>
      <c r="C20" s="832"/>
      <c r="D20" s="832"/>
      <c r="E20" s="832"/>
      <c r="F20" s="832"/>
      <c r="G20" s="833">
        <f>'Budget Summary'!B8</f>
        <v>0</v>
      </c>
      <c r="H20" s="834"/>
      <c r="I20" s="835"/>
    </row>
    <row r="21" spans="1:15" ht="13.6" hidden="1" customHeight="1" thickBot="1" x14ac:dyDescent="0.35">
      <c r="A21" s="430"/>
      <c r="B21" s="406" t="s">
        <v>145</v>
      </c>
      <c r="C21" s="406"/>
      <c r="D21" s="406"/>
      <c r="E21" s="406"/>
      <c r="F21" s="406"/>
      <c r="G21" s="407"/>
      <c r="H21" s="408"/>
      <c r="I21" s="454">
        <f>'Budget Summary'!B8+'Budget Summary'!C8</f>
        <v>0</v>
      </c>
    </row>
    <row r="22" spans="1:15" ht="15.05" customHeight="1" x14ac:dyDescent="0.25">
      <c r="A22" s="455" t="s">
        <v>146</v>
      </c>
      <c r="B22" s="821" t="s">
        <v>331</v>
      </c>
      <c r="C22" s="822"/>
      <c r="D22" s="822"/>
      <c r="E22" s="822"/>
      <c r="F22" s="823"/>
      <c r="G22" s="824"/>
      <c r="H22" s="825"/>
      <c r="I22" s="826"/>
      <c r="J22" s="395" t="s">
        <v>201</v>
      </c>
    </row>
    <row r="23" spans="1:15" ht="13.45" thickBot="1" x14ac:dyDescent="0.3">
      <c r="A23" s="456"/>
      <c r="B23" s="815" t="s">
        <v>332</v>
      </c>
      <c r="C23" s="816"/>
      <c r="D23" s="816"/>
      <c r="E23" s="816"/>
      <c r="F23" s="817"/>
      <c r="G23" s="818" t="str">
        <f>IFERROR(G20/G22,"-")</f>
        <v>-</v>
      </c>
      <c r="H23" s="819"/>
      <c r="I23" s="820"/>
    </row>
    <row r="24" spans="1:15" ht="13.6" hidden="1" customHeight="1" thickBot="1" x14ac:dyDescent="0.35">
      <c r="A24" s="457"/>
      <c r="B24" s="409" t="s">
        <v>148</v>
      </c>
      <c r="C24" s="409"/>
      <c r="D24" s="409"/>
      <c r="E24" s="409"/>
      <c r="F24" s="409"/>
      <c r="G24" s="410"/>
      <c r="H24" s="411"/>
      <c r="I24" s="458" t="e">
        <f>I21/G22</f>
        <v>#DIV/0!</v>
      </c>
    </row>
    <row r="25" spans="1:15" ht="13.05" hidden="1" customHeight="1" thickBot="1" x14ac:dyDescent="0.3">
      <c r="A25" s="457" t="s">
        <v>149</v>
      </c>
      <c r="B25" s="809" t="s">
        <v>150</v>
      </c>
      <c r="C25" s="809"/>
      <c r="D25" s="809"/>
      <c r="E25" s="809"/>
      <c r="F25" s="809"/>
      <c r="G25" s="810"/>
      <c r="H25" s="811"/>
      <c r="I25" s="812"/>
      <c r="J25" s="412" t="str">
        <f>IF(G25&gt;G$22,"Number of clients in line 4 cannot exceed number of clients in line 2.","")</f>
        <v/>
      </c>
    </row>
    <row r="26" spans="1:15" ht="13.05" hidden="1" customHeight="1" thickBot="1" x14ac:dyDescent="0.3">
      <c r="A26" s="457" t="s">
        <v>151</v>
      </c>
      <c r="B26" s="809" t="s">
        <v>152</v>
      </c>
      <c r="C26" s="809"/>
      <c r="D26" s="809"/>
      <c r="E26" s="809"/>
      <c r="F26" s="809"/>
      <c r="G26" s="810"/>
      <c r="H26" s="811"/>
      <c r="I26" s="812"/>
      <c r="J26" s="412" t="str">
        <f>IF(G26&gt;G$22,"Number of clients in line 5 cannot exceed number of clients in line 2.","")</f>
        <v/>
      </c>
    </row>
    <row r="27" spans="1:15" ht="13.05" hidden="1" customHeight="1" thickBot="1" x14ac:dyDescent="0.3">
      <c r="A27" s="457" t="s">
        <v>153</v>
      </c>
      <c r="B27" s="809" t="s">
        <v>154</v>
      </c>
      <c r="C27" s="809"/>
      <c r="D27" s="809"/>
      <c r="E27" s="809"/>
      <c r="F27" s="809"/>
      <c r="G27" s="810"/>
      <c r="H27" s="811"/>
      <c r="I27" s="812"/>
      <c r="J27" s="412" t="str">
        <f>IF(G27&gt;G$22,"Number of clients in line 6 cannot exceed number of clients in line 2.","")</f>
        <v/>
      </c>
    </row>
    <row r="28" spans="1:15" ht="13.05" hidden="1" customHeight="1" thickBot="1" x14ac:dyDescent="0.3">
      <c r="A28" s="455" t="s">
        <v>155</v>
      </c>
      <c r="B28" s="837" t="s">
        <v>156</v>
      </c>
      <c r="C28" s="837"/>
      <c r="D28" s="837"/>
      <c r="E28" s="837"/>
      <c r="F28" s="837"/>
      <c r="G28" s="810"/>
      <c r="H28" s="811"/>
      <c r="I28" s="812"/>
      <c r="J28" s="412" t="str">
        <f>IF(G28&gt;G$22,"Number of clients in line 7 cannot exceed number of clients in line 2.","")</f>
        <v/>
      </c>
    </row>
    <row r="29" spans="1:15" ht="13.05" hidden="1" customHeight="1" thickBot="1" x14ac:dyDescent="0.3">
      <c r="A29" s="455" t="s">
        <v>157</v>
      </c>
      <c r="B29" s="838" t="s">
        <v>158</v>
      </c>
      <c r="C29" s="838"/>
      <c r="D29" s="838"/>
      <c r="E29" s="838"/>
      <c r="F29" s="838"/>
      <c r="G29" s="843"/>
      <c r="H29" s="844"/>
      <c r="I29" s="845"/>
    </row>
    <row r="30" spans="1:15" ht="13.05" hidden="1" customHeight="1" thickBot="1" x14ac:dyDescent="0.3">
      <c r="A30" s="419"/>
      <c r="B30" s="846" t="s">
        <v>311</v>
      </c>
      <c r="C30" s="839"/>
      <c r="D30" s="839"/>
      <c r="E30" s="839"/>
      <c r="F30" s="839"/>
      <c r="G30" s="847"/>
      <c r="H30" s="848"/>
      <c r="I30" s="849"/>
    </row>
    <row r="31" spans="1:15" ht="13.05" hidden="1" customHeight="1" thickBot="1" x14ac:dyDescent="0.3">
      <c r="A31" s="419"/>
      <c r="B31" s="839" t="s">
        <v>159</v>
      </c>
      <c r="C31" s="839"/>
      <c r="D31" s="839"/>
      <c r="E31" s="839"/>
      <c r="F31" s="839"/>
      <c r="G31" s="840"/>
      <c r="H31" s="841"/>
      <c r="I31" s="842"/>
      <c r="K31" s="413"/>
      <c r="L31" s="413"/>
      <c r="M31" s="413"/>
    </row>
    <row r="32" spans="1:15" ht="13.05" hidden="1" customHeight="1" thickBot="1" x14ac:dyDescent="0.3">
      <c r="A32" s="419"/>
      <c r="B32" s="839" t="s">
        <v>160</v>
      </c>
      <c r="C32" s="839"/>
      <c r="D32" s="839"/>
      <c r="E32" s="839"/>
      <c r="F32" s="839"/>
      <c r="G32" s="840"/>
      <c r="H32" s="841"/>
      <c r="I32" s="842"/>
      <c r="J32" s="452"/>
      <c r="K32" s="413"/>
      <c r="L32" s="413"/>
      <c r="M32" s="413"/>
    </row>
    <row r="33" spans="1:17" ht="13.05" hidden="1" customHeight="1" thickBot="1" x14ac:dyDescent="0.3">
      <c r="A33" s="419"/>
      <c r="B33" s="839" t="s">
        <v>161</v>
      </c>
      <c r="C33" s="839"/>
      <c r="D33" s="839"/>
      <c r="E33" s="839"/>
      <c r="F33" s="839"/>
      <c r="G33" s="840"/>
      <c r="H33" s="841"/>
      <c r="I33" s="842"/>
      <c r="J33" s="452"/>
      <c r="K33" s="413"/>
      <c r="L33" s="413"/>
      <c r="M33" s="413"/>
    </row>
    <row r="34" spans="1:17" ht="13.05" hidden="1" customHeight="1" thickBot="1" x14ac:dyDescent="0.3">
      <c r="A34" s="419"/>
      <c r="B34" s="839" t="s">
        <v>162</v>
      </c>
      <c r="C34" s="839"/>
      <c r="D34" s="839"/>
      <c r="E34" s="839"/>
      <c r="F34" s="839"/>
      <c r="G34" s="840"/>
      <c r="H34" s="841"/>
      <c r="I34" s="842"/>
      <c r="J34" s="850" t="str">
        <f>IF(G35=G22," ","Total number of clients in age range does not balance with unduplicated clients entered in line 2.")</f>
        <v xml:space="preserve"> </v>
      </c>
      <c r="K34" s="851"/>
      <c r="L34" s="851"/>
      <c r="M34" s="851"/>
      <c r="N34" s="851"/>
      <c r="O34" s="851"/>
      <c r="P34" s="851"/>
    </row>
    <row r="35" spans="1:17" ht="13.05" hidden="1" customHeight="1" thickBot="1" x14ac:dyDescent="0.3">
      <c r="A35" s="419"/>
      <c r="B35" s="852" t="s">
        <v>163</v>
      </c>
      <c r="C35" s="852"/>
      <c r="D35" s="852"/>
      <c r="E35" s="852"/>
      <c r="F35" s="852"/>
      <c r="G35" s="853">
        <f>SUM(G30:I34)</f>
        <v>0</v>
      </c>
      <c r="H35" s="854"/>
      <c r="I35" s="855"/>
      <c r="J35" s="850"/>
      <c r="K35" s="851"/>
      <c r="L35" s="851"/>
      <c r="M35" s="851"/>
      <c r="N35" s="851"/>
      <c r="O35" s="851"/>
      <c r="P35" s="851"/>
    </row>
    <row r="36" spans="1:17" x14ac:dyDescent="0.25">
      <c r="A36" s="459" t="s">
        <v>147</v>
      </c>
      <c r="B36" s="856" t="s">
        <v>334</v>
      </c>
      <c r="C36" s="857"/>
      <c r="D36" s="857"/>
      <c r="E36" s="857"/>
      <c r="F36" s="857"/>
      <c r="G36" s="318" t="b">
        <f>IF('Do not delete - for ADSD use'!A14=4,"Adult Day Care - Enter Units in # 6 and 7")</f>
        <v>0</v>
      </c>
      <c r="H36" s="319"/>
      <c r="I36" s="462"/>
      <c r="J36" s="414"/>
      <c r="K36" s="414"/>
      <c r="L36" s="414"/>
      <c r="M36" s="414"/>
      <c r="N36" s="414"/>
      <c r="O36" s="414"/>
      <c r="P36" s="414"/>
      <c r="Q36" s="393" t="s">
        <v>165</v>
      </c>
    </row>
    <row r="37" spans="1:17" x14ac:dyDescent="0.25">
      <c r="A37" s="463"/>
      <c r="B37" s="863" t="s">
        <v>344</v>
      </c>
      <c r="C37" s="864"/>
      <c r="D37" s="864"/>
      <c r="E37" s="864"/>
      <c r="F37" s="864"/>
      <c r="G37" s="466" t="b">
        <f>IF('Do not delete - for ADSD use'!A14=4,"Adult Day Care - Enter Units in # 6 and 7")</f>
        <v>0</v>
      </c>
      <c r="H37" s="467" t="str">
        <f>(IF(OR('Do not delete - for ADSD use'!N33="n/a",'Do not delete - for ADSD use'!A14=4),"N/A",""))</f>
        <v/>
      </c>
      <c r="I37" s="468"/>
    </row>
    <row r="38" spans="1:17" ht="13.45" thickBot="1" x14ac:dyDescent="0.3">
      <c r="A38" s="460"/>
      <c r="B38" s="861" t="s">
        <v>335</v>
      </c>
      <c r="C38" s="862"/>
      <c r="D38" s="862"/>
      <c r="E38" s="862"/>
      <c r="F38" s="862"/>
      <c r="G38" s="858" t="str">
        <f>IFERROR(IF('Do not delete - for ADSD use'!A49=1,"-",(IF('Do not delete - for ADSD use'!A49=3,"N/A, Fixed-Fee",G20/SUM(I36:I37)))),"-")</f>
        <v>-</v>
      </c>
      <c r="H38" s="859"/>
      <c r="I38" s="860"/>
    </row>
    <row r="39" spans="1:17" ht="13.45" x14ac:dyDescent="0.3">
      <c r="A39" s="415" t="s">
        <v>149</v>
      </c>
      <c r="B39" s="416" t="s">
        <v>333</v>
      </c>
      <c r="C39" s="417"/>
      <c r="D39" s="417"/>
      <c r="E39" s="417"/>
      <c r="F39" s="417"/>
      <c r="G39" s="417"/>
      <c r="H39" s="417"/>
      <c r="I39" s="418"/>
    </row>
    <row r="40" spans="1:17" ht="13.45" x14ac:dyDescent="0.3">
      <c r="A40" s="419"/>
      <c r="B40" s="420"/>
      <c r="C40" s="420"/>
      <c r="D40" s="420"/>
      <c r="E40" s="421" t="s">
        <v>169</v>
      </c>
      <c r="F40" s="389"/>
      <c r="G40" s="422"/>
      <c r="H40" s="422"/>
      <c r="I40" s="423"/>
    </row>
    <row r="41" spans="1:17" ht="13.45" x14ac:dyDescent="0.3">
      <c r="A41" s="424"/>
      <c r="B41" s="421" t="s">
        <v>170</v>
      </c>
      <c r="C41" s="159"/>
      <c r="D41" s="420"/>
      <c r="E41" s="421" t="s">
        <v>171</v>
      </c>
      <c r="F41" s="160"/>
      <c r="G41" s="420"/>
      <c r="H41" s="420"/>
      <c r="I41" s="423"/>
    </row>
    <row r="42" spans="1:17" ht="13.45" x14ac:dyDescent="0.3">
      <c r="A42" s="419"/>
      <c r="B42" s="421" t="s">
        <v>172</v>
      </c>
      <c r="C42" s="160"/>
      <c r="D42" s="420"/>
      <c r="E42" s="421" t="s">
        <v>173</v>
      </c>
      <c r="F42" s="160"/>
      <c r="G42" s="420"/>
      <c r="H42" s="420"/>
      <c r="I42" s="425"/>
    </row>
    <row r="43" spans="1:17" ht="13.45" x14ac:dyDescent="0.3">
      <c r="A43" s="419"/>
      <c r="B43" s="421" t="s">
        <v>174</v>
      </c>
      <c r="C43" s="160"/>
      <c r="D43" s="420"/>
      <c r="E43" s="421" t="s">
        <v>175</v>
      </c>
      <c r="F43" s="160"/>
      <c r="G43" s="420"/>
      <c r="H43" s="420"/>
      <c r="I43" s="425"/>
    </row>
    <row r="44" spans="1:17" ht="13.45" x14ac:dyDescent="0.3">
      <c r="A44" s="419"/>
      <c r="B44" s="421" t="s">
        <v>176</v>
      </c>
      <c r="C44" s="160"/>
      <c r="D44" s="426"/>
      <c r="E44" s="421" t="s">
        <v>177</v>
      </c>
      <c r="F44" s="160"/>
      <c r="G44" s="420"/>
      <c r="H44" s="420"/>
      <c r="I44" s="425"/>
    </row>
    <row r="45" spans="1:17" ht="13.45" x14ac:dyDescent="0.3">
      <c r="A45" s="419"/>
      <c r="B45" s="421" t="s">
        <v>178</v>
      </c>
      <c r="C45" s="160"/>
      <c r="D45" s="420"/>
      <c r="E45" s="421" t="s">
        <v>179</v>
      </c>
      <c r="F45" s="160"/>
      <c r="G45" s="420"/>
      <c r="H45" s="420"/>
      <c r="I45" s="425"/>
    </row>
    <row r="46" spans="1:17" ht="13.45" x14ac:dyDescent="0.3">
      <c r="A46" s="419"/>
      <c r="B46" s="421" t="s">
        <v>180</v>
      </c>
      <c r="C46" s="160"/>
      <c r="D46" s="420"/>
      <c r="E46" s="421" t="s">
        <v>181</v>
      </c>
      <c r="F46" s="160"/>
      <c r="G46" s="420"/>
      <c r="H46" s="420"/>
      <c r="I46" s="427"/>
      <c r="J46" s="428"/>
      <c r="K46" s="429"/>
      <c r="L46" s="429"/>
      <c r="M46" s="429"/>
      <c r="N46" s="429"/>
      <c r="O46" s="429"/>
    </row>
    <row r="47" spans="1:17" ht="13.45" x14ac:dyDescent="0.3">
      <c r="A47" s="419"/>
      <c r="B47" s="421" t="s">
        <v>182</v>
      </c>
      <c r="C47" s="160"/>
      <c r="D47" s="420"/>
      <c r="E47" s="421" t="s">
        <v>183</v>
      </c>
      <c r="F47" s="160"/>
      <c r="G47" s="420"/>
      <c r="H47" s="420"/>
      <c r="I47" s="447" t="s">
        <v>342</v>
      </c>
      <c r="J47" s="428"/>
      <c r="K47" s="429"/>
      <c r="L47" s="429"/>
      <c r="M47" s="429"/>
      <c r="N47" s="429"/>
      <c r="O47" s="429"/>
    </row>
    <row r="48" spans="1:17" ht="13.45" x14ac:dyDescent="0.3">
      <c r="A48" s="419"/>
      <c r="B48" s="421" t="s">
        <v>184</v>
      </c>
      <c r="C48" s="160"/>
      <c r="D48" s="420"/>
      <c r="E48" s="421" t="s">
        <v>185</v>
      </c>
      <c r="F48" s="160"/>
      <c r="G48" s="420"/>
      <c r="H48" s="420"/>
      <c r="I48" s="446">
        <f>SUM(C41:C48,F40:F48)</f>
        <v>0</v>
      </c>
      <c r="J48" s="461" t="str">
        <f>IF(I48=G22, "","Total does not match #2.")</f>
        <v/>
      </c>
      <c r="K48" s="429"/>
      <c r="L48" s="429"/>
      <c r="M48" s="429"/>
      <c r="N48" s="429"/>
      <c r="O48" s="429"/>
    </row>
    <row r="49" spans="1:15" ht="7.55" customHeight="1" thickBot="1" x14ac:dyDescent="0.35">
      <c r="A49" s="430"/>
      <c r="B49" s="431"/>
      <c r="C49" s="431"/>
      <c r="D49" s="431"/>
      <c r="E49" s="431"/>
      <c r="F49" s="432"/>
      <c r="G49" s="433"/>
      <c r="H49" s="433"/>
      <c r="I49" s="434"/>
      <c r="J49" s="428"/>
      <c r="K49" s="429"/>
      <c r="L49" s="429"/>
      <c r="M49" s="429"/>
      <c r="N49" s="429"/>
      <c r="O49" s="429"/>
    </row>
    <row r="50" spans="1:15" ht="13.45" x14ac:dyDescent="0.3">
      <c r="A50" s="415" t="s">
        <v>151</v>
      </c>
      <c r="B50" s="416" t="s">
        <v>336</v>
      </c>
      <c r="C50" s="417"/>
      <c r="D50" s="417"/>
      <c r="E50" s="417"/>
      <c r="F50" s="417"/>
      <c r="G50" s="417"/>
      <c r="H50" s="417"/>
      <c r="I50" s="418"/>
      <c r="J50" s="428"/>
      <c r="K50" s="429"/>
      <c r="L50" s="429"/>
      <c r="M50" s="429"/>
      <c r="N50" s="429"/>
      <c r="O50" s="429"/>
    </row>
    <row r="51" spans="1:15" ht="13.45" x14ac:dyDescent="0.3">
      <c r="A51" s="419"/>
      <c r="B51" s="420"/>
      <c r="C51" s="420"/>
      <c r="D51" s="420"/>
      <c r="E51" s="421" t="s">
        <v>169</v>
      </c>
      <c r="F51" s="389"/>
      <c r="G51" s="422"/>
      <c r="H51" s="422"/>
      <c r="I51" s="423"/>
      <c r="J51" s="428"/>
      <c r="K51" s="429"/>
      <c r="L51" s="429"/>
      <c r="M51" s="429"/>
      <c r="N51" s="429"/>
      <c r="O51" s="429"/>
    </row>
    <row r="52" spans="1:15" ht="13.45" x14ac:dyDescent="0.3">
      <c r="A52" s="424"/>
      <c r="B52" s="421" t="s">
        <v>170</v>
      </c>
      <c r="C52" s="159"/>
      <c r="D52" s="420"/>
      <c r="E52" s="421" t="s">
        <v>171</v>
      </c>
      <c r="F52" s="160"/>
      <c r="G52" s="420"/>
      <c r="H52" s="420"/>
      <c r="I52" s="423"/>
      <c r="J52" s="428"/>
      <c r="K52" s="429"/>
      <c r="L52" s="429"/>
      <c r="M52" s="429"/>
      <c r="N52" s="429"/>
      <c r="O52" s="429"/>
    </row>
    <row r="53" spans="1:15" ht="13.45" x14ac:dyDescent="0.3">
      <c r="A53" s="419"/>
      <c r="B53" s="421" t="s">
        <v>172</v>
      </c>
      <c r="C53" s="160"/>
      <c r="D53" s="420"/>
      <c r="E53" s="421" t="s">
        <v>173</v>
      </c>
      <c r="F53" s="160"/>
      <c r="G53" s="420"/>
      <c r="H53" s="420"/>
      <c r="I53" s="425"/>
      <c r="J53" s="428"/>
      <c r="K53" s="429"/>
      <c r="L53" s="429"/>
      <c r="M53" s="429"/>
      <c r="N53" s="429"/>
      <c r="O53" s="429"/>
    </row>
    <row r="54" spans="1:15" ht="13.45" x14ac:dyDescent="0.3">
      <c r="A54" s="419"/>
      <c r="B54" s="421" t="s">
        <v>174</v>
      </c>
      <c r="C54" s="160"/>
      <c r="D54" s="420"/>
      <c r="E54" s="421" t="s">
        <v>175</v>
      </c>
      <c r="F54" s="160"/>
      <c r="G54" s="420"/>
      <c r="H54" s="420"/>
      <c r="I54" s="425"/>
      <c r="J54" s="428"/>
      <c r="K54" s="429"/>
      <c r="L54" s="429"/>
      <c r="M54" s="429"/>
      <c r="N54" s="429"/>
      <c r="O54" s="429"/>
    </row>
    <row r="55" spans="1:15" ht="13.45" x14ac:dyDescent="0.3">
      <c r="A55" s="419"/>
      <c r="B55" s="421" t="s">
        <v>176</v>
      </c>
      <c r="C55" s="160"/>
      <c r="D55" s="426"/>
      <c r="E55" s="421" t="s">
        <v>177</v>
      </c>
      <c r="F55" s="160"/>
      <c r="G55" s="420"/>
      <c r="H55" s="420"/>
      <c r="I55" s="425"/>
      <c r="J55" s="428"/>
      <c r="K55" s="429"/>
      <c r="L55" s="429"/>
      <c r="M55" s="429"/>
      <c r="N55" s="429"/>
      <c r="O55" s="429"/>
    </row>
    <row r="56" spans="1:15" ht="13.45" x14ac:dyDescent="0.3">
      <c r="A56" s="419"/>
      <c r="B56" s="421" t="s">
        <v>178</v>
      </c>
      <c r="C56" s="160"/>
      <c r="D56" s="420"/>
      <c r="E56" s="421" t="s">
        <v>179</v>
      </c>
      <c r="F56" s="160"/>
      <c r="G56" s="420"/>
      <c r="H56" s="420"/>
      <c r="I56" s="425"/>
      <c r="J56" s="428"/>
      <c r="K56" s="429"/>
      <c r="L56" s="429"/>
      <c r="M56" s="429"/>
      <c r="N56" s="429"/>
      <c r="O56" s="429"/>
    </row>
    <row r="57" spans="1:15" ht="13.45" x14ac:dyDescent="0.3">
      <c r="A57" s="419"/>
      <c r="B57" s="421" t="s">
        <v>180</v>
      </c>
      <c r="C57" s="160"/>
      <c r="D57" s="420"/>
      <c r="E57" s="421" t="s">
        <v>181</v>
      </c>
      <c r="F57" s="160"/>
      <c r="G57" s="420"/>
      <c r="H57" s="420"/>
      <c r="I57" s="427"/>
      <c r="J57" s="428"/>
      <c r="K57" s="429"/>
      <c r="L57" s="429"/>
      <c r="M57" s="429"/>
      <c r="N57" s="429"/>
      <c r="O57" s="429"/>
    </row>
    <row r="58" spans="1:15" ht="13.45" x14ac:dyDescent="0.3">
      <c r="A58" s="419"/>
      <c r="B58" s="421" t="s">
        <v>182</v>
      </c>
      <c r="C58" s="160"/>
      <c r="D58" s="420"/>
      <c r="E58" s="421" t="s">
        <v>183</v>
      </c>
      <c r="F58" s="160"/>
      <c r="G58" s="420"/>
      <c r="H58" s="420"/>
      <c r="I58" s="447" t="s">
        <v>341</v>
      </c>
    </row>
    <row r="59" spans="1:15" ht="13.45" x14ac:dyDescent="0.3">
      <c r="A59" s="419"/>
      <c r="B59" s="421" t="s">
        <v>184</v>
      </c>
      <c r="C59" s="160"/>
      <c r="D59" s="420"/>
      <c r="E59" s="421" t="s">
        <v>185</v>
      </c>
      <c r="F59" s="160"/>
      <c r="G59" s="420"/>
      <c r="H59" s="420"/>
      <c r="I59" s="446">
        <f>SUM(C52:C59,F51:F59)</f>
        <v>0</v>
      </c>
    </row>
    <row r="60" spans="1:15" ht="7" customHeight="1" thickBot="1" x14ac:dyDescent="0.35">
      <c r="A60" s="430"/>
      <c r="B60" s="431"/>
      <c r="C60" s="431"/>
      <c r="D60" s="431"/>
      <c r="E60" s="431"/>
      <c r="F60" s="432"/>
      <c r="G60" s="433"/>
      <c r="H60" s="433"/>
      <c r="I60" s="434"/>
    </row>
    <row r="61" spans="1:15" x14ac:dyDescent="0.25">
      <c r="A61" s="881" t="s">
        <v>330</v>
      </c>
      <c r="B61" s="882"/>
      <c r="C61" s="882"/>
      <c r="D61" s="882"/>
      <c r="E61" s="882"/>
      <c r="F61" s="882"/>
      <c r="G61" s="882"/>
      <c r="H61" s="882"/>
      <c r="I61" s="883"/>
    </row>
    <row r="62" spans="1:15" x14ac:dyDescent="0.25">
      <c r="A62" s="798" t="s">
        <v>153</v>
      </c>
      <c r="B62" s="803" t="s">
        <v>312</v>
      </c>
      <c r="C62" s="804"/>
      <c r="D62" s="804"/>
      <c r="E62" s="804"/>
      <c r="F62" s="804"/>
      <c r="G62" s="807" t="str">
        <f>IF('Do not delete - for ADSD use'!A47=1,"-",(IF('Do not delete - for ADSD use'!A47=2,"N/A",(IF('Do not delete - for ADSD use'!A14=4,'Do not delete - for ADSD use'!A53,"N/A")))))</f>
        <v>-</v>
      </c>
      <c r="H62" s="807"/>
      <c r="I62" s="807"/>
    </row>
    <row r="63" spans="1:15" x14ac:dyDescent="0.25">
      <c r="A63" s="799"/>
      <c r="B63" s="805" t="s">
        <v>309</v>
      </c>
      <c r="C63" s="806"/>
      <c r="D63" s="806"/>
      <c r="E63" s="806"/>
      <c r="F63" s="806"/>
      <c r="G63" s="808"/>
      <c r="H63" s="808"/>
      <c r="I63" s="808"/>
    </row>
    <row r="64" spans="1:15" x14ac:dyDescent="0.25">
      <c r="A64" s="800"/>
      <c r="B64" s="803" t="s">
        <v>314</v>
      </c>
      <c r="C64" s="804"/>
      <c r="D64" s="804"/>
      <c r="E64" s="804"/>
      <c r="F64" s="804"/>
      <c r="G64" s="807" t="str">
        <f>IFERROR(G62*G63,"-")</f>
        <v>-</v>
      </c>
      <c r="H64" s="807"/>
      <c r="I64" s="807"/>
    </row>
    <row r="65" spans="1:10" x14ac:dyDescent="0.25">
      <c r="A65" s="873" t="s">
        <v>155</v>
      </c>
      <c r="B65" s="803" t="s">
        <v>313</v>
      </c>
      <c r="C65" s="804"/>
      <c r="D65" s="804"/>
      <c r="E65" s="804"/>
      <c r="F65" s="804"/>
      <c r="G65" s="807" t="str">
        <f>IFERROR(IF('Do not delete - for ADSD use'!A47=1,"-",(IF('Do not delete - for ADSD use'!A47=2,"N/A",(IF('Do not delete - for ADSD use'!A14=4,'Do not delete - for ADSD use'!A54,"N/A"))))),"-")</f>
        <v>-</v>
      </c>
      <c r="H65" s="807"/>
      <c r="I65" s="807"/>
    </row>
    <row r="66" spans="1:10" x14ac:dyDescent="0.25">
      <c r="A66" s="874"/>
      <c r="B66" s="805" t="s">
        <v>310</v>
      </c>
      <c r="C66" s="806"/>
      <c r="D66" s="806"/>
      <c r="E66" s="806"/>
      <c r="F66" s="806"/>
      <c r="G66" s="808"/>
      <c r="H66" s="808"/>
      <c r="I66" s="808"/>
    </row>
    <row r="67" spans="1:10" ht="13.45" thickBot="1" x14ac:dyDescent="0.3">
      <c r="A67" s="874"/>
      <c r="B67" s="801" t="s">
        <v>315</v>
      </c>
      <c r="C67" s="802"/>
      <c r="D67" s="802"/>
      <c r="E67" s="802"/>
      <c r="F67" s="802"/>
      <c r="G67" s="872" t="str">
        <f>IFERROR(G65*G66,"-")</f>
        <v>-</v>
      </c>
      <c r="H67" s="872"/>
      <c r="I67" s="872"/>
    </row>
    <row r="68" spans="1:10" ht="14" thickTop="1" thickBot="1" x14ac:dyDescent="0.3">
      <c r="A68" s="451" t="s">
        <v>157</v>
      </c>
      <c r="B68" s="884" t="s">
        <v>316</v>
      </c>
      <c r="C68" s="885"/>
      <c r="D68" s="885"/>
      <c r="E68" s="885"/>
      <c r="F68" s="885"/>
      <c r="G68" s="797">
        <f>IF(G62="n/a","-",SUM(G64,G67))</f>
        <v>0</v>
      </c>
      <c r="H68" s="797"/>
      <c r="I68" s="797"/>
    </row>
    <row r="69" spans="1:10" ht="13.45" thickBot="1" x14ac:dyDescent="0.3">
      <c r="A69" s="869" t="s">
        <v>339</v>
      </c>
      <c r="B69" s="870"/>
      <c r="C69" s="870"/>
      <c r="D69" s="870"/>
      <c r="E69" s="870"/>
      <c r="F69" s="870"/>
      <c r="G69" s="870"/>
      <c r="H69" s="870"/>
      <c r="I69" s="871"/>
    </row>
    <row r="70" spans="1:10" x14ac:dyDescent="0.25">
      <c r="A70" s="448" t="s">
        <v>164</v>
      </c>
      <c r="B70" s="865" t="s">
        <v>167</v>
      </c>
      <c r="C70" s="865"/>
      <c r="D70" s="865"/>
      <c r="E70" s="865"/>
      <c r="F70" s="866"/>
      <c r="G70" s="875"/>
      <c r="H70" s="876"/>
      <c r="I70" s="877"/>
      <c r="J70" s="465"/>
    </row>
    <row r="71" spans="1:10" x14ac:dyDescent="0.25">
      <c r="A71" s="449" t="s">
        <v>308</v>
      </c>
      <c r="B71" s="867" t="s">
        <v>168</v>
      </c>
      <c r="C71" s="867"/>
      <c r="D71" s="867"/>
      <c r="E71" s="867"/>
      <c r="F71" s="868"/>
      <c r="G71" s="878"/>
      <c r="H71" s="879"/>
      <c r="I71" s="880"/>
    </row>
    <row r="72" spans="1:10" x14ac:dyDescent="0.25">
      <c r="A72" s="464" t="s">
        <v>166</v>
      </c>
      <c r="B72" s="886" t="s">
        <v>326</v>
      </c>
      <c r="C72" s="886"/>
      <c r="D72" s="886"/>
      <c r="E72" s="886"/>
      <c r="F72" s="887"/>
      <c r="G72" s="878"/>
      <c r="H72" s="879"/>
      <c r="I72" s="880"/>
    </row>
    <row r="73" spans="1:10" ht="13.45" thickBot="1" x14ac:dyDescent="0.3">
      <c r="A73" s="450" t="s">
        <v>338</v>
      </c>
      <c r="B73" s="888" t="s">
        <v>340</v>
      </c>
      <c r="C73" s="889"/>
      <c r="D73" s="889"/>
      <c r="E73" s="889"/>
      <c r="F73" s="890"/>
      <c r="G73" s="891"/>
      <c r="H73" s="892"/>
      <c r="I73" s="893"/>
    </row>
    <row r="74" spans="1:10" x14ac:dyDescent="0.25">
      <c r="A74" s="435"/>
      <c r="B74" s="435"/>
      <c r="C74" s="435"/>
      <c r="D74" s="435"/>
      <c r="E74" s="435"/>
      <c r="G74" s="435"/>
      <c r="H74" s="435"/>
    </row>
  </sheetData>
  <sheetProtection algorithmName="SHA-512" hashValue="nK4j8m5TRISWCK4KG+SedJtZMMexPr7kg8IlIsGDkFcPqk36KbjEr2TYA6pqbqFMVmQBYAlo1e6jSAHEbYSf+w==" saltValue="8DzJ3xMFhE7gyHZByFdWhw==" spinCount="100000" sheet="1" formatCells="0" formatColumns="0" formatRows="0" selectLockedCells="1"/>
  <mergeCells count="65">
    <mergeCell ref="B72:F72"/>
    <mergeCell ref="G72:I72"/>
    <mergeCell ref="B73:F73"/>
    <mergeCell ref="G73:I73"/>
    <mergeCell ref="A61:I61"/>
    <mergeCell ref="B65:F65"/>
    <mergeCell ref="B68:F68"/>
    <mergeCell ref="B31:F31"/>
    <mergeCell ref="G31:I31"/>
    <mergeCell ref="B32:F32"/>
    <mergeCell ref="G32:I32"/>
    <mergeCell ref="B33:F33"/>
    <mergeCell ref="G33:I33"/>
    <mergeCell ref="B70:F70"/>
    <mergeCell ref="B71:F71"/>
    <mergeCell ref="A69:I69"/>
    <mergeCell ref="B64:F64"/>
    <mergeCell ref="G64:I64"/>
    <mergeCell ref="G66:I66"/>
    <mergeCell ref="G67:I67"/>
    <mergeCell ref="B66:F66"/>
    <mergeCell ref="A65:A67"/>
    <mergeCell ref="G70:I70"/>
    <mergeCell ref="G71:I71"/>
    <mergeCell ref="J34:P35"/>
    <mergeCell ref="B35:F35"/>
    <mergeCell ref="G35:I35"/>
    <mergeCell ref="B36:F36"/>
    <mergeCell ref="G38:I38"/>
    <mergeCell ref="B38:F38"/>
    <mergeCell ref="B37:F37"/>
    <mergeCell ref="B28:F28"/>
    <mergeCell ref="G28:I28"/>
    <mergeCell ref="B29:F29"/>
    <mergeCell ref="B34:F34"/>
    <mergeCell ref="G34:I34"/>
    <mergeCell ref="G29:I29"/>
    <mergeCell ref="B30:F30"/>
    <mergeCell ref="G30:I30"/>
    <mergeCell ref="A2:I2"/>
    <mergeCell ref="D3:I3"/>
    <mergeCell ref="G19:I19"/>
    <mergeCell ref="B20:F20"/>
    <mergeCell ref="G20:I20"/>
    <mergeCell ref="D5:I5"/>
    <mergeCell ref="J10:O17"/>
    <mergeCell ref="G17:I18"/>
    <mergeCell ref="B23:F23"/>
    <mergeCell ref="G23:I23"/>
    <mergeCell ref="B22:F22"/>
    <mergeCell ref="G22:I22"/>
    <mergeCell ref="B25:F25"/>
    <mergeCell ref="G25:I25"/>
    <mergeCell ref="B26:F26"/>
    <mergeCell ref="G26:I26"/>
    <mergeCell ref="B27:F27"/>
    <mergeCell ref="G27:I27"/>
    <mergeCell ref="G68:I68"/>
    <mergeCell ref="A62:A64"/>
    <mergeCell ref="B67:F67"/>
    <mergeCell ref="B62:F62"/>
    <mergeCell ref="B63:F63"/>
    <mergeCell ref="G62:I62"/>
    <mergeCell ref="G63:I63"/>
    <mergeCell ref="G65:I65"/>
  </mergeCells>
  <printOptions horizontalCentered="1"/>
  <pageMargins left="0.55000000000000004" right="0.64" top="0.66" bottom="0.72" header="0.5" footer="0.5"/>
  <pageSetup scale="93" orientation="portrait" r:id="rId1"/>
  <headerFooter alignWithMargins="0">
    <oddFooter>&amp;L&amp;9ADSD Competitive Subaward Application – Services and Supports, FY21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0"/>
  <sheetViews>
    <sheetView topLeftCell="A13" workbookViewId="0">
      <selection activeCell="A14" sqref="A14"/>
    </sheetView>
  </sheetViews>
  <sheetFormatPr defaultRowHeight="12.9"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32.7265625" bestFit="1" customWidth="1"/>
    <col min="11" max="11" width="38.26953125" bestFit="1" customWidth="1"/>
    <col min="12" max="12" width="26.81640625" bestFit="1" customWidth="1"/>
    <col min="16" max="16" width="42.6328125" bestFit="1" customWidth="1"/>
  </cols>
  <sheetData>
    <row r="1" spans="1:14" ht="13.45" hidden="1" thickBot="1" x14ac:dyDescent="0.3">
      <c r="A1" s="98" t="s">
        <v>104</v>
      </c>
      <c r="B1" s="894" t="s">
        <v>105</v>
      </c>
      <c r="C1" s="895"/>
      <c r="D1" s="895"/>
      <c r="E1" s="895"/>
      <c r="F1" s="895"/>
      <c r="G1" s="895"/>
      <c r="H1" s="895"/>
      <c r="I1" s="895"/>
    </row>
    <row r="2" spans="1:14" hidden="1" x14ac:dyDescent="0.25">
      <c r="A2" s="100">
        <v>1</v>
      </c>
      <c r="B2" s="101" t="s">
        <v>106</v>
      </c>
      <c r="C2" s="102" t="s">
        <v>107</v>
      </c>
      <c r="D2" s="103">
        <v>0.15</v>
      </c>
      <c r="E2" s="104">
        <v>0</v>
      </c>
      <c r="F2" s="38" t="str">
        <f>IF($A$2=2,B2,"")</f>
        <v/>
      </c>
      <c r="G2" s="38" t="str">
        <f>IF($A$2=2,C2,"")</f>
        <v/>
      </c>
      <c r="H2" s="105" t="str">
        <f>IF($A$2=2,D2,"")</f>
        <v/>
      </c>
      <c r="I2" s="106" t="str">
        <f>IF($A$2=2,E2,"")</f>
        <v/>
      </c>
    </row>
    <row r="3" spans="1:14" hidden="1" x14ac:dyDescent="0.25">
      <c r="A3" s="64"/>
      <c r="B3" s="107" t="s">
        <v>108</v>
      </c>
      <c r="C3" s="108"/>
      <c r="D3" s="108"/>
      <c r="F3" t="str">
        <f>IF($A$2=3,B3,"")</f>
        <v/>
      </c>
      <c r="G3" t="str">
        <f>IF($A$2=3,C3,"")</f>
        <v/>
      </c>
      <c r="H3" t="str">
        <f>IF($A$2=3,D3,"")</f>
        <v/>
      </c>
      <c r="I3" s="65" t="str">
        <f>IF($A$2=3,E3,"")</f>
        <v/>
      </c>
    </row>
    <row r="4" spans="1:14" ht="13.45" hidden="1" x14ac:dyDescent="0.3">
      <c r="A4" s="109" t="s">
        <v>109</v>
      </c>
      <c r="B4" s="107" t="s">
        <v>108</v>
      </c>
      <c r="C4" s="108"/>
      <c r="D4" s="108"/>
      <c r="F4" t="str">
        <f>IF($A$2=4,B4,"")</f>
        <v/>
      </c>
      <c r="G4" t="str">
        <f>IF($A$2=4,C4,"")</f>
        <v/>
      </c>
      <c r="H4" t="str">
        <f>IF($A$2=4,D4,"")</f>
        <v/>
      </c>
      <c r="I4" s="65" t="str">
        <f>IF($A$2=4,E4,"")</f>
        <v/>
      </c>
    </row>
    <row r="5" spans="1:14" ht="13.45" hidden="1" x14ac:dyDescent="0.3">
      <c r="A5" s="109" t="s">
        <v>110</v>
      </c>
      <c r="B5" s="107" t="s">
        <v>106</v>
      </c>
      <c r="C5" s="108" t="s">
        <v>111</v>
      </c>
      <c r="D5" s="110">
        <v>5.6660000000000004</v>
      </c>
      <c r="E5" s="37">
        <v>0</v>
      </c>
      <c r="F5" t="str">
        <f>IF($A$2=5,B5,"")</f>
        <v/>
      </c>
      <c r="G5" t="str">
        <f>IF($A$2=5,C5,"")</f>
        <v/>
      </c>
      <c r="H5" t="str">
        <f>IF($A$2=5,D5,"")</f>
        <v/>
      </c>
      <c r="I5" s="65" t="str">
        <f>IF($A$2=5,E5,"")</f>
        <v/>
      </c>
    </row>
    <row r="6" spans="1:14" ht="13.45" hidden="1" x14ac:dyDescent="0.3">
      <c r="A6" s="109" t="s">
        <v>112</v>
      </c>
      <c r="B6" s="107" t="s">
        <v>108</v>
      </c>
      <c r="C6" s="108"/>
      <c r="D6" s="110"/>
      <c r="E6" s="37"/>
      <c r="F6" t="str">
        <f>IF($A$2=6,B6,"")</f>
        <v/>
      </c>
      <c r="G6" t="str">
        <f>IF($A$2=6,C6,"")</f>
        <v/>
      </c>
      <c r="H6" t="str">
        <f>IF($A$2=6,D6,"")</f>
        <v/>
      </c>
      <c r="I6" s="65" t="str">
        <f>IF($A$2=6,E6,"")</f>
        <v/>
      </c>
    </row>
    <row r="7" spans="1:14" ht="13.45" hidden="1" x14ac:dyDescent="0.3">
      <c r="A7" s="109" t="s">
        <v>113</v>
      </c>
      <c r="B7" s="107" t="s">
        <v>108</v>
      </c>
      <c r="C7" s="108" t="s">
        <v>107</v>
      </c>
      <c r="D7" s="111">
        <v>0.25</v>
      </c>
      <c r="E7" s="37">
        <v>0</v>
      </c>
      <c r="F7" t="str">
        <f>IF(A14=3,"yes",IF($A$2=7,B7,""))</f>
        <v/>
      </c>
      <c r="G7" t="str">
        <f>IF($A$2=7,C7,"")</f>
        <v/>
      </c>
      <c r="H7" t="str">
        <f>IF($A$2=7,D7,"")</f>
        <v/>
      </c>
      <c r="I7" s="65" t="str">
        <f>IF($A$2=7,E7,"")</f>
        <v/>
      </c>
    </row>
    <row r="8" spans="1:14" ht="13.45" hidden="1" x14ac:dyDescent="0.3">
      <c r="A8" s="109" t="s">
        <v>114</v>
      </c>
      <c r="B8" s="107" t="s">
        <v>108</v>
      </c>
      <c r="C8" s="108"/>
      <c r="D8" s="108"/>
      <c r="E8" s="108"/>
      <c r="F8" t="str">
        <f>IF($A$2=8,B8,"")</f>
        <v/>
      </c>
      <c r="G8" t="str">
        <f>IF($A$2=8,C8,"")</f>
        <v/>
      </c>
      <c r="H8" t="str">
        <f>IF($A$2=8,D8,"")</f>
        <v/>
      </c>
      <c r="I8" s="65" t="str">
        <f>IF($A$2=8,E8,"")</f>
        <v/>
      </c>
    </row>
    <row r="9" spans="1:14" ht="13.45" hidden="1" x14ac:dyDescent="0.3">
      <c r="A9" s="109" t="s">
        <v>115</v>
      </c>
      <c r="B9" s="107" t="s">
        <v>108</v>
      </c>
      <c r="C9" s="108"/>
      <c r="D9" s="108"/>
      <c r="E9" s="108"/>
      <c r="F9" t="str">
        <f>IF($A$2=9,B9,"")</f>
        <v/>
      </c>
      <c r="G9" t="str">
        <f>IF($A$2=9,C9,"")</f>
        <v/>
      </c>
      <c r="H9" t="str">
        <f>IF($A$2=9,D9,"")</f>
        <v/>
      </c>
      <c r="I9" s="65" t="str">
        <f>IF($A$2=9,E9,"")</f>
        <v/>
      </c>
    </row>
    <row r="10" spans="1:14" ht="13.45" hidden="1" x14ac:dyDescent="0.3">
      <c r="A10" s="112"/>
      <c r="B10" s="107" t="s">
        <v>108</v>
      </c>
      <c r="C10" s="108"/>
      <c r="D10" s="108"/>
      <c r="E10" s="108"/>
      <c r="F10" t="str">
        <f>IF($A$2=10,B10,"")</f>
        <v/>
      </c>
      <c r="G10" t="str">
        <f>IF($A$2=10,C10,"")</f>
        <v/>
      </c>
      <c r="H10" t="str">
        <f>IF($A$2=10,D10,"")</f>
        <v/>
      </c>
      <c r="I10" s="65" t="str">
        <f>IF($A$2=10,E10,"")</f>
        <v/>
      </c>
    </row>
    <row r="11" spans="1:14" ht="13.45" hidden="1" x14ac:dyDescent="0.3">
      <c r="A11" s="112"/>
      <c r="B11" s="64"/>
      <c r="F11" t="str">
        <f>CONCATENATE(F2,F3,F4,F5,F6,F7,F8,F9,F10)</f>
        <v/>
      </c>
      <c r="G11" t="str">
        <f>CONCATENATE(G2,G3,G4,G5,G6,G7,G8,G9,G10)</f>
        <v/>
      </c>
      <c r="H11" t="str">
        <f>CONCATENATE(H2,H3,H4,H5,H6,H7,H8,H9,H10)</f>
        <v/>
      </c>
      <c r="I11" s="113">
        <f>SUM(I2:I10)</f>
        <v>0</v>
      </c>
    </row>
    <row r="12" spans="1:14" ht="14" hidden="1" thickBot="1" x14ac:dyDescent="0.35">
      <c r="A12" s="114"/>
      <c r="B12" s="64" t="str">
        <f>IF(A2&lt;8,G13,"")</f>
        <v/>
      </c>
      <c r="F12" t="s">
        <v>202</v>
      </c>
      <c r="I12" s="65"/>
    </row>
    <row r="13" spans="1:14" ht="13.45" thickBot="1" x14ac:dyDescent="0.3">
      <c r="A13" s="99" t="s">
        <v>116</v>
      </c>
      <c r="B13" s="64"/>
      <c r="F13" s="37" t="str">
        <f>IF(A2=1,"","Match is required.")</f>
        <v/>
      </c>
      <c r="G13" s="115" t="str">
        <f>IF(A2=1,"",(IF(F11="no",F15,CONCATENATE("Total amount requested from ADSD ",G11,H11))))</f>
        <v/>
      </c>
      <c r="I13" s="65"/>
    </row>
    <row r="14" spans="1:14" x14ac:dyDescent="0.25">
      <c r="A14" s="116">
        <v>1</v>
      </c>
      <c r="F14" s="37" t="str">
        <f>IF(A2=1,"","Match is not required for this funding source. ")</f>
        <v/>
      </c>
      <c r="I14" s="65"/>
      <c r="J14" t="str">
        <f>INDEX(A48:A50,A47)&amp;";  "</f>
        <v xml:space="preserve">;  </v>
      </c>
    </row>
    <row r="15" spans="1:14" x14ac:dyDescent="0.25">
      <c r="A15" s="117"/>
      <c r="F15" t="s">
        <v>117</v>
      </c>
      <c r="I15" s="65"/>
      <c r="J15">
        <f>IF(J22="",INDEX(A15:A45,A14),"")</f>
        <v>0</v>
      </c>
      <c r="K15" s="436" t="s">
        <v>328</v>
      </c>
      <c r="L15" s="436" t="s">
        <v>327</v>
      </c>
    </row>
    <row r="16" spans="1:14" x14ac:dyDescent="0.25">
      <c r="A16" s="317" t="s">
        <v>283</v>
      </c>
      <c r="B16" t="s">
        <v>118</v>
      </c>
      <c r="C16" s="37" t="s">
        <v>119</v>
      </c>
      <c r="D16" s="37" t="s">
        <v>120</v>
      </c>
      <c r="E16" s="37" t="s">
        <v>121</v>
      </c>
      <c r="F16" s="37" t="s">
        <v>122</v>
      </c>
      <c r="I16" s="380"/>
      <c r="J16" s="437" t="str">
        <f>IF(A$14=7,"Caregiver Support, Other - "&amp;'Applicant Information'!B$45,"")</f>
        <v/>
      </c>
      <c r="K16" s="439" t="s">
        <v>317</v>
      </c>
      <c r="L16" s="439" t="s">
        <v>343</v>
      </c>
      <c r="M16" s="440" t="str">
        <f>IF($A$14=2,K16,"")</f>
        <v/>
      </c>
      <c r="N16" s="440" t="str">
        <f>IF($A$14=2,L16,"")</f>
        <v/>
      </c>
    </row>
    <row r="17" spans="1:14" x14ac:dyDescent="0.25">
      <c r="A17" s="317" t="s">
        <v>282</v>
      </c>
      <c r="B17" t="str">
        <f>IF(A2=1,"Not Chosen. Go to Applicant Information tab.",(CONCATENATE(B18,B19,B20,B21,B22,B23,B24,B25,B26)))</f>
        <v>Not Chosen. Go to Applicant Information tab.</v>
      </c>
      <c r="C17" s="37"/>
      <c r="D17" s="37"/>
      <c r="E17" s="37"/>
      <c r="I17" s="380"/>
      <c r="J17" s="438" t="str">
        <f>IF(A$14=8,"Evidence-Based Program, Other - "&amp;'Applicant Information'!B$45,"")</f>
        <v/>
      </c>
      <c r="K17" s="439" t="s">
        <v>318</v>
      </c>
      <c r="L17" s="439" t="s">
        <v>319</v>
      </c>
      <c r="M17" s="440" t="str">
        <f>IF($A$14=3,K17,"")</f>
        <v/>
      </c>
      <c r="N17" s="440" t="str">
        <f>IF($A$14=3,L17,"")</f>
        <v/>
      </c>
    </row>
    <row r="18" spans="1:14" x14ac:dyDescent="0.25">
      <c r="A18" s="317" t="s">
        <v>279</v>
      </c>
      <c r="B18" t="str">
        <f>IF($A$2=2,A4,"")</f>
        <v/>
      </c>
      <c r="D18" s="37"/>
      <c r="E18" s="37"/>
      <c r="I18" s="380"/>
      <c r="J18" s="438" t="str">
        <f>IF(A$14=9,"Food Security, Other - "&amp;'Applicant Information'!B$45,"")</f>
        <v/>
      </c>
      <c r="K18" s="439" t="s">
        <v>320</v>
      </c>
      <c r="L18" s="439" t="s">
        <v>321</v>
      </c>
      <c r="M18" s="440" t="str">
        <f>IF($A$14=4,K18,"")</f>
        <v/>
      </c>
      <c r="N18" s="440" t="str">
        <f>IF($A$14=4,L18,"")</f>
        <v/>
      </c>
    </row>
    <row r="19" spans="1:14" x14ac:dyDescent="0.25">
      <c r="A19" s="317" t="s">
        <v>278</v>
      </c>
      <c r="B19" t="str">
        <f>IF($A$2=3,A5,"")</f>
        <v/>
      </c>
      <c r="D19" s="37"/>
      <c r="E19" s="37"/>
      <c r="I19" s="380"/>
      <c r="J19" s="438" t="str">
        <f>IF(A$14=14,"In-Home Services, Other - "&amp;'Applicant Information'!B$45,"")</f>
        <v/>
      </c>
      <c r="K19" s="441" t="s">
        <v>322</v>
      </c>
      <c r="L19" s="440"/>
      <c r="M19" s="440" t="str">
        <f>IF($A$14=5,K19,"")</f>
        <v/>
      </c>
      <c r="N19" s="440" t="str">
        <f>IF($A$14=5,L19,"")</f>
        <v/>
      </c>
    </row>
    <row r="20" spans="1:14" x14ac:dyDescent="0.25">
      <c r="A20" s="317" t="s">
        <v>280</v>
      </c>
      <c r="B20" t="str">
        <f>IF($A$2=4,A6,"")</f>
        <v/>
      </c>
      <c r="D20" s="37"/>
      <c r="E20" s="37"/>
      <c r="I20" s="380"/>
      <c r="J20" s="438" t="str">
        <f>IF(A$14=17,"Transportation, Other - "&amp;'Applicant Information'!B$45,"")</f>
        <v/>
      </c>
      <c r="K20" s="441" t="s">
        <v>323</v>
      </c>
      <c r="L20" s="440"/>
      <c r="M20" s="440" t="str">
        <f>IF($A$14=6,K20,"")</f>
        <v/>
      </c>
      <c r="N20" s="440" t="str">
        <f>IF($A$14=6,L20,"")</f>
        <v/>
      </c>
    </row>
    <row r="21" spans="1:14" x14ac:dyDescent="0.25">
      <c r="A21" s="317" t="s">
        <v>286</v>
      </c>
      <c r="B21" t="str">
        <f>IF($A$2=5,A7,"")</f>
        <v/>
      </c>
      <c r="D21" s="37"/>
      <c r="E21" s="37"/>
      <c r="I21" s="380"/>
      <c r="J21" s="438" t="str">
        <f>IF(A$14=18,"Ancillary Services - "&amp;'Applicant Information'!B$45,"")</f>
        <v/>
      </c>
      <c r="K21" s="440"/>
      <c r="L21" s="440"/>
      <c r="M21" s="440" t="str">
        <f>IF($A$14=7,K21,"")</f>
        <v/>
      </c>
      <c r="N21" s="440" t="str">
        <f>IF($A$14=7,L21,"")</f>
        <v/>
      </c>
    </row>
    <row r="22" spans="1:14" x14ac:dyDescent="0.25">
      <c r="A22" s="317" t="s">
        <v>284</v>
      </c>
      <c r="B22" s="115" t="str">
        <f>IF($A$2=6,A8,"")</f>
        <v/>
      </c>
      <c r="D22" s="37"/>
      <c r="E22" s="37"/>
      <c r="I22" s="380"/>
      <c r="J22" t="str">
        <f>CONCATENATE(J16,J17,J18,J19,J20,J21)</f>
        <v/>
      </c>
      <c r="K22" s="440"/>
      <c r="L22" s="440"/>
      <c r="M22" s="440" t="str">
        <f>IF($A$14=8,K22,"")</f>
        <v/>
      </c>
      <c r="N22" s="440" t="str">
        <f>IF($A$14=8,L22,"")</f>
        <v/>
      </c>
    </row>
    <row r="23" spans="1:14" x14ac:dyDescent="0.25">
      <c r="A23" s="317" t="s">
        <v>285</v>
      </c>
      <c r="B23" t="str">
        <f>IF($A$2=7,A9,"")</f>
        <v/>
      </c>
      <c r="C23" s="37"/>
      <c r="D23" s="37"/>
      <c r="E23" s="37"/>
      <c r="I23" s="65"/>
      <c r="K23" s="440"/>
      <c r="L23" s="440"/>
      <c r="M23" s="440" t="str">
        <f>IF($A$14=9,K23,"")</f>
        <v/>
      </c>
      <c r="N23" s="440" t="str">
        <f>IF($A$14=9,L23,"")</f>
        <v/>
      </c>
    </row>
    <row r="24" spans="1:14" x14ac:dyDescent="0.25">
      <c r="A24" s="317" t="s">
        <v>274</v>
      </c>
      <c r="B24" t="str">
        <f>IF($A$2=8,A10,"")</f>
        <v/>
      </c>
      <c r="C24" s="37"/>
      <c r="D24" s="37"/>
      <c r="E24" s="37"/>
      <c r="I24" s="65"/>
      <c r="J24" t="str">
        <f>J14&amp;J15&amp;J22</f>
        <v>;  0</v>
      </c>
      <c r="K24" s="439" t="s">
        <v>322</v>
      </c>
      <c r="L24" s="439" t="s">
        <v>237</v>
      </c>
      <c r="M24" s="440" t="str">
        <f>IF($A$14=10,K24,"")</f>
        <v/>
      </c>
      <c r="N24" s="440" t="str">
        <f>IF($A$14=10,L24,"")</f>
        <v/>
      </c>
    </row>
    <row r="25" spans="1:14" x14ac:dyDescent="0.25">
      <c r="A25" s="317" t="s">
        <v>276</v>
      </c>
      <c r="B25" t="str">
        <f>IF($A$2=9,A11,"")</f>
        <v/>
      </c>
      <c r="C25" s="37"/>
      <c r="D25" s="37"/>
      <c r="E25" s="37"/>
      <c r="I25" s="65"/>
      <c r="K25" s="439" t="s">
        <v>324</v>
      </c>
      <c r="L25" s="439" t="s">
        <v>237</v>
      </c>
      <c r="M25" s="440" t="str">
        <f>IF($A$14=11,K25,"")</f>
        <v/>
      </c>
      <c r="N25" s="440" t="str">
        <f>IF($A$14=11,L25,"")</f>
        <v/>
      </c>
    </row>
    <row r="26" spans="1:14" ht="13.45" thickBot="1" x14ac:dyDescent="0.3">
      <c r="A26" s="317" t="s">
        <v>277</v>
      </c>
      <c r="B26" s="119" t="str">
        <f>IF($A$2=10,A12,"")</f>
        <v/>
      </c>
      <c r="C26" s="120" t="str">
        <f>IF(OR(A14=22,A14=23,A14=25,A14=26),1,"")</f>
        <v/>
      </c>
      <c r="D26" s="119"/>
      <c r="E26" s="119"/>
      <c r="F26" s="119"/>
      <c r="G26" s="119"/>
      <c r="H26" s="119"/>
      <c r="I26" s="121"/>
      <c r="K26" s="439" t="s">
        <v>317</v>
      </c>
      <c r="L26" s="439" t="s">
        <v>237</v>
      </c>
      <c r="M26" s="440" t="str">
        <f>IF($A$14=12,K26,"")</f>
        <v/>
      </c>
      <c r="N26" s="440" t="str">
        <f>IF($A$14=12,L26,"")</f>
        <v/>
      </c>
    </row>
    <row r="27" spans="1:14" ht="13.6" customHeight="1" x14ac:dyDescent="0.25">
      <c r="A27" s="317" t="s">
        <v>275</v>
      </c>
      <c r="B27" s="38"/>
      <c r="C27" s="38"/>
      <c r="D27" s="38"/>
      <c r="E27" s="122" t="str">
        <f>IF((OR($A$14=2,$A$14=15)),1,"")</f>
        <v/>
      </c>
      <c r="F27" s="123"/>
      <c r="G27" s="123"/>
      <c r="H27" s="123"/>
      <c r="I27" s="124"/>
      <c r="K27" s="439" t="s">
        <v>322</v>
      </c>
      <c r="L27" s="439" t="s">
        <v>237</v>
      </c>
      <c r="M27" s="440" t="str">
        <f>IF($A$14=13,K27,"")</f>
        <v/>
      </c>
      <c r="N27" s="440" t="str">
        <f>IF($A$14=13,L27,"")</f>
        <v/>
      </c>
    </row>
    <row r="28" spans="1:14" x14ac:dyDescent="0.25">
      <c r="A28" s="317" t="s">
        <v>288</v>
      </c>
      <c r="B28" s="125" t="str">
        <f>IF(E27=1,"ALERT: This is not a categorical service. Change the type of grant to fixed-fee.","")</f>
        <v/>
      </c>
      <c r="I28" s="65"/>
      <c r="K28" s="440"/>
      <c r="L28" s="440"/>
      <c r="M28" s="440" t="str">
        <f>IF($A$14=14,K28,"")</f>
        <v/>
      </c>
      <c r="N28" s="440" t="str">
        <f>IF($A$14=14,L28,"")</f>
        <v/>
      </c>
    </row>
    <row r="29" spans="1:14" ht="13.45" thickBot="1" x14ac:dyDescent="0.3">
      <c r="A29" s="317" t="s">
        <v>273</v>
      </c>
      <c r="B29" s="126" t="str">
        <f>IF(A47=2, B28, "")</f>
        <v/>
      </c>
      <c r="H29" s="119"/>
      <c r="I29" s="121"/>
      <c r="K29" s="439" t="s">
        <v>325</v>
      </c>
      <c r="L29" s="439" t="s">
        <v>237</v>
      </c>
      <c r="M29" s="440" t="str">
        <f>IF($A$14=15,K29,"")</f>
        <v/>
      </c>
      <c r="N29" s="440" t="str">
        <f>IF($A$14=15,L29,"")</f>
        <v/>
      </c>
    </row>
    <row r="30" spans="1:14" x14ac:dyDescent="0.25">
      <c r="A30" s="317" t="s">
        <v>281</v>
      </c>
      <c r="B30" s="122" t="str">
        <f>IF($A$14=2, 1, "")</f>
        <v/>
      </c>
      <c r="C30" s="122"/>
      <c r="D30" s="122" t="str">
        <f>IF($A$14=15, 1, "")</f>
        <v/>
      </c>
      <c r="E30" s="122" t="str">
        <f>IF($A$14=24, 1, "")</f>
        <v/>
      </c>
      <c r="F30" s="122">
        <f>SUM(B30:E30)</f>
        <v>0</v>
      </c>
      <c r="G30" s="127"/>
      <c r="H30" s="122"/>
      <c r="I30" s="122"/>
      <c r="K30" s="439" t="s">
        <v>323</v>
      </c>
      <c r="L30" s="439" t="s">
        <v>237</v>
      </c>
      <c r="M30" s="440" t="str">
        <f>IF($A$14=16,K30,"")</f>
        <v/>
      </c>
      <c r="N30" s="440" t="str">
        <f>IF($A$14=16,L30,"")</f>
        <v/>
      </c>
    </row>
    <row r="31" spans="1:14" x14ac:dyDescent="0.25">
      <c r="A31" s="317" t="s">
        <v>289</v>
      </c>
      <c r="B31" s="125" t="str">
        <f>IF((AND(A14&gt;1,F30&lt;1)), "ALERT: This is not a fixed-fee service. Change the type of grant to categorical.","")</f>
        <v/>
      </c>
      <c r="C31" s="125"/>
      <c r="D31" s="125"/>
      <c r="E31" s="125"/>
      <c r="F31" s="125"/>
      <c r="G31" s="128"/>
      <c r="H31" s="125"/>
      <c r="I31" s="125"/>
      <c r="K31" s="440"/>
      <c r="L31" s="440"/>
      <c r="M31" s="440" t="str">
        <f>IF($A$14=17,K31,"")</f>
        <v/>
      </c>
      <c r="N31" s="440" t="str">
        <f>IF($A$14=17,L31,"")</f>
        <v/>
      </c>
    </row>
    <row r="32" spans="1:14" ht="13.45" thickBot="1" x14ac:dyDescent="0.3">
      <c r="A32" s="317" t="s">
        <v>287</v>
      </c>
      <c r="B32" s="126" t="str">
        <f>IF(A47=3, B31, "")</f>
        <v/>
      </c>
      <c r="C32" s="126"/>
      <c r="D32" s="126"/>
      <c r="E32" s="126"/>
      <c r="F32" s="126"/>
      <c r="G32" s="129"/>
      <c r="H32" s="125"/>
      <c r="I32" s="125"/>
      <c r="K32" s="440"/>
      <c r="L32" s="440"/>
      <c r="M32" s="440" t="str">
        <f>IF($A$14=18,K32,"")</f>
        <v/>
      </c>
      <c r="N32" s="440" t="str">
        <f>IF($A$14=18,L32,"")</f>
        <v/>
      </c>
    </row>
    <row r="33" spans="1:19" x14ac:dyDescent="0.25">
      <c r="A33" s="317"/>
      <c r="B33" s="361"/>
      <c r="C33" s="361"/>
      <c r="D33" s="361"/>
      <c r="E33" s="361"/>
      <c r="F33" s="361"/>
      <c r="G33" s="128"/>
      <c r="H33" s="125"/>
      <c r="I33" s="125"/>
      <c r="M33" s="442" t="str">
        <f>CONCATENATE(M16,M17,M18,M19,M20,M21,M22,M23,M24,M25,M26,M27,M28,M29,M30,M31,M32)</f>
        <v/>
      </c>
      <c r="N33" s="442" t="str">
        <f>CONCATENATE(N16,N17,N18,N19,N20,N21,N22,N23,N24,N25,N26,N27,N28,N29,N30,N31,N32)</f>
        <v/>
      </c>
    </row>
    <row r="34" spans="1:19" x14ac:dyDescent="0.25">
      <c r="A34" s="317"/>
      <c r="B34" s="361"/>
      <c r="C34" s="361"/>
      <c r="D34" s="361"/>
      <c r="E34" s="361"/>
      <c r="F34" s="361"/>
      <c r="G34" s="128"/>
      <c r="H34" s="125"/>
      <c r="I34" s="125"/>
    </row>
    <row r="35" spans="1:19" x14ac:dyDescent="0.25">
      <c r="A35" s="317"/>
      <c r="B35" s="361"/>
      <c r="C35" s="361"/>
      <c r="D35" s="361"/>
      <c r="E35" s="361"/>
      <c r="F35" s="361"/>
      <c r="G35" s="128"/>
      <c r="H35" s="125"/>
      <c r="I35" s="125"/>
    </row>
    <row r="36" spans="1:19" x14ac:dyDescent="0.25">
      <c r="A36" s="317"/>
      <c r="B36" s="361"/>
      <c r="C36" s="361"/>
      <c r="D36" s="361"/>
      <c r="E36" s="361"/>
      <c r="F36" s="361"/>
      <c r="G36" s="128"/>
      <c r="H36" s="125"/>
      <c r="I36" s="125"/>
    </row>
    <row r="37" spans="1:19" x14ac:dyDescent="0.25">
      <c r="A37" s="317"/>
      <c r="B37" s="361"/>
      <c r="C37" s="361"/>
      <c r="D37" s="361"/>
      <c r="E37" s="361"/>
      <c r="F37" s="361"/>
      <c r="G37" s="128"/>
      <c r="H37" s="125"/>
      <c r="I37" s="125"/>
    </row>
    <row r="38" spans="1:19" ht="13.45" thickBot="1" x14ac:dyDescent="0.3">
      <c r="A38" s="317"/>
      <c r="B38" s="361"/>
      <c r="C38" s="361"/>
      <c r="D38" s="361"/>
      <c r="E38" s="361"/>
      <c r="F38" s="361"/>
      <c r="G38" s="128"/>
      <c r="H38" s="125"/>
      <c r="I38" s="125"/>
    </row>
    <row r="39" spans="1:19" ht="15.6" thickBot="1" x14ac:dyDescent="0.3">
      <c r="A39" s="362"/>
      <c r="B39" s="158" t="str">
        <f>IF($A$14=7,1,"")</f>
        <v/>
      </c>
      <c r="C39" s="130" t="str">
        <f>IF($A$14=8,1,"")</f>
        <v/>
      </c>
      <c r="D39" s="130" t="str">
        <f>IF($A$14=9,1,"")</f>
        <v/>
      </c>
      <c r="E39" s="130" t="str">
        <f>IF($A$14=10,1,"")</f>
        <v/>
      </c>
      <c r="F39" s="131">
        <f>SUM(B39:E39)</f>
        <v>0</v>
      </c>
      <c r="G39" s="131">
        <f>IF(A14=2,2,F39)</f>
        <v>0</v>
      </c>
      <c r="H39" s="132">
        <f>IF(A14=15,3,F39)</f>
        <v>0</v>
      </c>
      <c r="I39" s="132">
        <f>IF(A14=24,4,F39)</f>
        <v>0</v>
      </c>
      <c r="J39" s="133"/>
      <c r="K39" s="133"/>
      <c r="L39" s="133"/>
      <c r="M39" s="133"/>
      <c r="N39" s="133"/>
      <c r="O39" s="133"/>
      <c r="P39" s="133"/>
      <c r="Q39" s="133"/>
      <c r="R39" s="133"/>
      <c r="S39" s="133"/>
    </row>
    <row r="40" spans="1:19" x14ac:dyDescent="0.25">
      <c r="A40" s="362"/>
      <c r="B40" s="134" t="str">
        <f>IF(B30=1,(IF(A47=2,"This is not a categorical service. Change the type of grant to fixed-fee.","")),"")</f>
        <v/>
      </c>
      <c r="C40" s="134"/>
      <c r="D40" s="134"/>
      <c r="E40" s="134"/>
      <c r="F40" s="134"/>
      <c r="G40" s="135"/>
    </row>
    <row r="41" spans="1:19" x14ac:dyDescent="0.25">
      <c r="A41" s="317"/>
      <c r="B41" s="136" t="str">
        <f>IF(D30=1,(IF(A47=2,"This is not a categorical service. Change the type of grant to fixed-fee.","")),"")</f>
        <v/>
      </c>
      <c r="C41" s="136"/>
      <c r="D41" s="136"/>
      <c r="E41" s="136"/>
      <c r="F41" s="136"/>
      <c r="G41" s="137"/>
    </row>
    <row r="42" spans="1:19" x14ac:dyDescent="0.25">
      <c r="A42" s="317"/>
      <c r="B42" t="str">
        <f>IF(B40&amp;B41="","",(CONCATENATE(B40,B41)))</f>
        <v/>
      </c>
    </row>
    <row r="43" spans="1:19" x14ac:dyDescent="0.25">
      <c r="A43" s="317"/>
    </row>
    <row r="44" spans="1:19" x14ac:dyDescent="0.25">
      <c r="A44" s="317"/>
    </row>
    <row r="45" spans="1:19" ht="13.45" thickBot="1" x14ac:dyDescent="0.3">
      <c r="A45" s="317"/>
    </row>
    <row r="46" spans="1:19" x14ac:dyDescent="0.25">
      <c r="A46" s="98" t="s">
        <v>123</v>
      </c>
    </row>
    <row r="47" spans="1:19" x14ac:dyDescent="0.25">
      <c r="A47" s="138">
        <v>1</v>
      </c>
    </row>
    <row r="48" spans="1:19" x14ac:dyDescent="0.25">
      <c r="A48" s="117"/>
    </row>
    <row r="49" spans="1:10" x14ac:dyDescent="0.25">
      <c r="A49" s="117" t="s">
        <v>124</v>
      </c>
    </row>
    <row r="50" spans="1:10" x14ac:dyDescent="0.25">
      <c r="A50" s="317" t="s">
        <v>298</v>
      </c>
    </row>
    <row r="51" spans="1:10" ht="13.45" thickBot="1" x14ac:dyDescent="0.3">
      <c r="A51" s="118" t="s">
        <v>125</v>
      </c>
      <c r="B51" s="139"/>
    </row>
    <row r="52" spans="1:10" x14ac:dyDescent="0.25">
      <c r="A52" s="140" t="s">
        <v>126</v>
      </c>
      <c r="B52" s="42">
        <f>IF(A47=3,15,0)</f>
        <v>0</v>
      </c>
    </row>
    <row r="53" spans="1:10" x14ac:dyDescent="0.25">
      <c r="A53" s="141">
        <v>7</v>
      </c>
      <c r="B53" s="65"/>
      <c r="J53" t="str">
        <f>IF(AND(A14=4,A47=3),A53,"")</f>
        <v/>
      </c>
    </row>
    <row r="54" spans="1:10" x14ac:dyDescent="0.25">
      <c r="A54" s="141">
        <v>42</v>
      </c>
      <c r="B54" s="65"/>
      <c r="J54" t="str">
        <f>IF(AND(A14=4,A47=3),A54,"")</f>
        <v/>
      </c>
    </row>
    <row r="55" spans="1:10" ht="13.45" thickBot="1" x14ac:dyDescent="0.3">
      <c r="A55" s="141"/>
      <c r="B55" s="65"/>
      <c r="J55">
        <f>SUM(J53:J54)</f>
        <v>0</v>
      </c>
    </row>
    <row r="56" spans="1:10" x14ac:dyDescent="0.25">
      <c r="A56" s="142" t="str">
        <f>IF(A14=16,B52," ")</f>
        <v xml:space="preserve"> </v>
      </c>
      <c r="B56" s="143"/>
    </row>
    <row r="57" spans="1:10" ht="13.45" thickBot="1" x14ac:dyDescent="0.3">
      <c r="A57" s="144"/>
      <c r="D57" s="145"/>
      <c r="E57" s="145"/>
      <c r="F57" s="145"/>
      <c r="G57" s="145"/>
      <c r="H57" s="145"/>
      <c r="I57" s="145"/>
    </row>
    <row r="58" spans="1:10" hidden="1" x14ac:dyDescent="0.25">
      <c r="A58" s="146" t="s">
        <v>127</v>
      </c>
      <c r="C58" s="145"/>
      <c r="D58" s="145"/>
      <c r="E58" s="145"/>
      <c r="F58" s="145"/>
      <c r="G58" s="145"/>
      <c r="H58" s="145"/>
    </row>
    <row r="59" spans="1:10" hidden="1" x14ac:dyDescent="0.25">
      <c r="A59" s="118" t="s">
        <v>89</v>
      </c>
    </row>
    <row r="60" spans="1:10" hidden="1" x14ac:dyDescent="0.25">
      <c r="A60" s="118" t="s">
        <v>128</v>
      </c>
    </row>
    <row r="61" spans="1:10" ht="13.45" hidden="1" thickBot="1" x14ac:dyDescent="0.3">
      <c r="A61" s="118" t="s">
        <v>129</v>
      </c>
    </row>
    <row r="62" spans="1:10" x14ac:dyDescent="0.25">
      <c r="A62" s="147" t="s">
        <v>130</v>
      </c>
      <c r="B62" s="148" t="str">
        <f>((IF(A63=2,"Enter rate in orange box. Attach verification of rate from the Cognizant Federal Agency to end of application.",(IF(A63=3,"Reference: Application Instructions or Requirements and Procedures for Grant Programs (GR-20) for information on modified direct costs.","")))))</f>
        <v/>
      </c>
    </row>
    <row r="63" spans="1:10" x14ac:dyDescent="0.25">
      <c r="A63" s="149">
        <v>1</v>
      </c>
      <c r="B63" s="150" t="str">
        <f>(IF(AND(A2&gt;2,A63=4),"Error: Funding sources do not match. Check the drop down menu.",""))</f>
        <v/>
      </c>
    </row>
    <row r="64" spans="1:10" x14ac:dyDescent="0.25">
      <c r="A64" s="64"/>
      <c r="B64" s="151" t="str">
        <f>IF(A47=3,"",(IF(AND(A47=2,A63=5),"Error: Grant types do not match. Check drop down menus.","")))</f>
        <v/>
      </c>
    </row>
    <row r="65" spans="1:7" ht="13.45" thickBot="1" x14ac:dyDescent="0.3">
      <c r="A65" s="109" t="s">
        <v>131</v>
      </c>
      <c r="B65" s="151" t="str">
        <f>IF(A63=1,"",(IF(AND(A63&lt;4,A2=2),"Error: Administrative costs for ILG funds are limited to 8%. Check the drop down menu.","")))</f>
        <v/>
      </c>
      <c r="D65" s="152"/>
      <c r="E65" s="152"/>
      <c r="F65" s="152"/>
      <c r="G65" s="152"/>
    </row>
    <row r="66" spans="1:7" x14ac:dyDescent="0.25">
      <c r="A66" s="109" t="s">
        <v>132</v>
      </c>
      <c r="B66" s="148" t="str">
        <f>IF(A47=3,"",(IF(AND(B63="",B64="",B65=""),B62,CONCATENATE(B63,B64,B65))))</f>
        <v/>
      </c>
      <c r="C66" s="152"/>
    </row>
    <row r="67" spans="1:7" x14ac:dyDescent="0.25">
      <c r="A67" s="109" t="s">
        <v>133</v>
      </c>
      <c r="B67" s="153" t="s">
        <v>201</v>
      </c>
      <c r="C67" s="154" t="str">
        <f>IF(A63=1,"Not chosen","")</f>
        <v>Not chosen</v>
      </c>
    </row>
    <row r="68" spans="1:7" ht="13.45" thickBot="1" x14ac:dyDescent="0.3">
      <c r="A68" s="155" t="s">
        <v>134</v>
      </c>
      <c r="B68" s="153">
        <v>0</v>
      </c>
      <c r="C68" s="154" t="str">
        <f>IF(A63=2,A65,(IF(A63=3,A66,"")))</f>
        <v/>
      </c>
    </row>
    <row r="69" spans="1:7" x14ac:dyDescent="0.25">
      <c r="B69" s="156">
        <f>SUM(B67:B68)</f>
        <v>0</v>
      </c>
      <c r="C69" s="154" t="str">
        <f>IF(A63=4,A67,(IF(A63=5,A68,"")))</f>
        <v/>
      </c>
    </row>
    <row r="70" spans="1:7" x14ac:dyDescent="0.25">
      <c r="C70" s="157" t="str">
        <f>CONCATENATE(C67,C68,C69)</f>
        <v>Not chosen</v>
      </c>
    </row>
  </sheetData>
  <sortState xmlns:xlrd2="http://schemas.microsoft.com/office/spreadsheetml/2017/richdata2" ref="A16:A44">
    <sortCondition ref="A44"/>
  </sortState>
  <mergeCells count="1">
    <mergeCell ref="B1:I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Applicant Information</vt:lpstr>
      <vt:lpstr>Budget Narrative</vt:lpstr>
      <vt:lpstr>Budget Summary</vt:lpstr>
      <vt:lpstr>Site Info.</vt:lpstr>
      <vt:lpstr>Projected Output Measures</vt:lpstr>
      <vt:lpstr>Do not delete - for ADSD use</vt:lpstr>
      <vt:lpstr>'Applicant Information'!Print_Area</vt:lpstr>
      <vt:lpstr>'Budget Narrative'!Print_Area</vt:lpstr>
      <vt:lpstr>'Budget Summary'!Print_Area</vt:lpstr>
      <vt:lpstr>'Projected Output Measures'!Print_Area</vt:lpstr>
      <vt:lpstr>'Site Info.'!Print_Area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2020-01-13T16:06:58Z</cp:lastPrinted>
  <dcterms:created xsi:type="dcterms:W3CDTF">2003-10-07T23:50:25Z</dcterms:created>
  <dcterms:modified xsi:type="dcterms:W3CDTF">2020-01-13T23:22:06Z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