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updateLinks="never" codeName="ThisWorkbook"/>
  <mc:AlternateContent xmlns:mc="http://schemas.openxmlformats.org/markup-compatibility/2006">
    <mc:Choice Requires="x15">
      <x15ac:absPath xmlns:x15ac="http://schemas.microsoft.com/office/spreadsheetml/2010/11/ac" url="C:\Users\kmartin\Desktop\Temp\web\"/>
    </mc:Choice>
  </mc:AlternateContent>
  <xr:revisionPtr revIDLastSave="0" documentId="13_ncr:1_{82E71B33-EB6E-4B53-86F4-183BA86E418A}" xr6:coauthVersionLast="28" xr6:coauthVersionMax="28" xr10:uidLastSave="{00000000-0000-0000-0000-000000000000}"/>
  <workbookProtection workbookPassword="D8CA" lockStructure="1"/>
  <bookViews>
    <workbookView xWindow="-11" yWindow="-11" windowWidth="15421" windowHeight="8210" tabRatio="816" xr2:uid="{00000000-000D-0000-FFFF-FFFF00000000}"/>
  </bookViews>
  <sheets>
    <sheet name="Applicant Information" sheetId="13" r:id="rId1"/>
    <sheet name="Budget Detail Worksheet" sheetId="5" r:id="rId2"/>
    <sheet name="Budget Form A" sheetId="3" r:id="rId3"/>
    <sheet name="Budget Form A-1" sheetId="10" r:id="rId4"/>
    <sheet name="Projected Output Measures" sheetId="12" r:id="rId5"/>
    <sheet name="FOR ADSD USE ONLY-do not delete" sheetId="2" state="hidden" r:id="rId6"/>
  </sheets>
  <externalReferences>
    <externalReference r:id="rId7"/>
    <externalReference r:id="rId8"/>
  </externalReferences>
  <definedNames>
    <definedName name="counties" localSheetId="0">'[1]FOR ADSD USE ONLY-do not delete'!$A$61:$A$77</definedName>
    <definedName name="counties">'FOR ADSD USE ONLY-do not delete'!#REF!</definedName>
    <definedName name="_xlnm.Print_Area" localSheetId="0">'Applicant Information'!$A$1:$T$61</definedName>
    <definedName name="_xlnm.Print_Area" localSheetId="1">'Budget Detail Worksheet'!$A$1:$I$34,'Budget Detail Worksheet'!$A$36:$I$68,'Budget Detail Worksheet'!$A$70:$I$102,'Budget Detail Worksheet'!$A$104:$I$136,'Budget Detail Worksheet'!$A$138:$I$170,'Budget Detail Worksheet'!$A$172:$I$193</definedName>
    <definedName name="_xlnm.Print_Area" localSheetId="2">'Budget Form A'!$A$1:$E$29</definedName>
    <definedName name="_xlnm.Print_Area" localSheetId="3">'Budget Form A-1'!$A$1:$G$41</definedName>
    <definedName name="_xlnm.Print_Area" localSheetId="4">'Projected Output Measures'!$A$1:$H$34</definedName>
  </definedNames>
  <calcPr calcId="171027"/>
</workbook>
</file>

<file path=xl/calcChain.xml><?xml version="1.0" encoding="utf-8"?>
<calcChain xmlns="http://schemas.openxmlformats.org/spreadsheetml/2006/main">
  <c r="D10" i="10" l="1"/>
  <c r="C24" i="3" l="1"/>
  <c r="D22" i="3"/>
  <c r="B60" i="2"/>
  <c r="G34" i="5"/>
  <c r="G54" i="5"/>
  <c r="G68" i="5"/>
  <c r="G84" i="5"/>
  <c r="G102" i="5"/>
  <c r="G120" i="5"/>
  <c r="G136" i="5"/>
  <c r="G152" i="5"/>
  <c r="F152" i="5"/>
  <c r="C174" i="5"/>
  <c r="F174" i="5"/>
  <c r="C176" i="5"/>
  <c r="B59" i="2"/>
  <c r="B57" i="2"/>
  <c r="B55" i="2"/>
  <c r="C61" i="2"/>
  <c r="C60" i="2"/>
  <c r="C59" i="2"/>
  <c r="B56" i="2"/>
  <c r="B54" i="2"/>
  <c r="B61" i="2"/>
  <c r="C28" i="3"/>
  <c r="G155" i="5"/>
  <c r="C62" i="2"/>
  <c r="C29" i="3"/>
  <c r="B58" i="2"/>
  <c r="E176" i="5"/>
  <c r="C5" i="10"/>
  <c r="B5" i="5"/>
  <c r="G7" i="12"/>
  <c r="C6" i="3"/>
  <c r="E12" i="5"/>
  <c r="D9" i="10"/>
  <c r="A47" i="2"/>
  <c r="E30" i="2"/>
  <c r="D30" i="2"/>
  <c r="C30" i="2"/>
  <c r="B30" i="2"/>
  <c r="F30" i="2"/>
  <c r="B31" i="2"/>
  <c r="A182" i="5"/>
  <c r="F13" i="2"/>
  <c r="B28" i="2"/>
  <c r="B29" i="2"/>
  <c r="B27" i="2"/>
  <c r="B26" i="2"/>
  <c r="B25" i="2"/>
  <c r="B24" i="2"/>
  <c r="B23" i="2"/>
  <c r="B22" i="2"/>
  <c r="B21" i="2"/>
  <c r="B20" i="2"/>
  <c r="B19" i="2"/>
  <c r="B18" i="2"/>
  <c r="B4" i="5"/>
  <c r="C5" i="3"/>
  <c r="C4" i="10"/>
  <c r="G5" i="12"/>
  <c r="F188" i="5"/>
  <c r="H163" i="5"/>
  <c r="H164" i="5"/>
  <c r="H165" i="5"/>
  <c r="H166" i="5"/>
  <c r="H167" i="5"/>
  <c r="H168" i="5"/>
  <c r="H169" i="5"/>
  <c r="H162" i="5"/>
  <c r="H144" i="5"/>
  <c r="H145" i="5"/>
  <c r="H146" i="5"/>
  <c r="H147" i="5"/>
  <c r="H148" i="5"/>
  <c r="H149" i="5"/>
  <c r="H150" i="5"/>
  <c r="H151" i="5"/>
  <c r="H143" i="5"/>
  <c r="H128" i="5"/>
  <c r="H129" i="5"/>
  <c r="H130" i="5"/>
  <c r="H131" i="5"/>
  <c r="H132" i="5"/>
  <c r="H133" i="5"/>
  <c r="H134" i="5"/>
  <c r="H135" i="5"/>
  <c r="H127" i="5"/>
  <c r="H110" i="5"/>
  <c r="H111" i="5"/>
  <c r="H112" i="5"/>
  <c r="H113" i="5"/>
  <c r="H114" i="5"/>
  <c r="H115" i="5"/>
  <c r="H116" i="5"/>
  <c r="H117" i="5"/>
  <c r="H118" i="5"/>
  <c r="H119" i="5"/>
  <c r="H109" i="5"/>
  <c r="H92" i="5"/>
  <c r="H93" i="5"/>
  <c r="H94" i="5"/>
  <c r="H95" i="5"/>
  <c r="H96" i="5"/>
  <c r="H97" i="5"/>
  <c r="H98" i="5"/>
  <c r="H99" i="5"/>
  <c r="H100" i="5"/>
  <c r="H101" i="5"/>
  <c r="H91" i="5"/>
  <c r="H76" i="5"/>
  <c r="H77" i="5"/>
  <c r="H78" i="5"/>
  <c r="H79" i="5"/>
  <c r="H80" i="5"/>
  <c r="H81" i="5"/>
  <c r="H82" i="5"/>
  <c r="H83" i="5"/>
  <c r="H75" i="5"/>
  <c r="H62" i="5"/>
  <c r="H63" i="5"/>
  <c r="H64" i="5"/>
  <c r="H65" i="5"/>
  <c r="H66" i="5"/>
  <c r="H67" i="5"/>
  <c r="H61" i="5"/>
  <c r="H42" i="5"/>
  <c r="H43" i="5"/>
  <c r="H44" i="5"/>
  <c r="H45" i="5"/>
  <c r="H46" i="5"/>
  <c r="H47" i="5"/>
  <c r="H48" i="5"/>
  <c r="H49" i="5"/>
  <c r="H50" i="5"/>
  <c r="H51" i="5"/>
  <c r="H52" i="5"/>
  <c r="H53" i="5"/>
  <c r="H41" i="5"/>
  <c r="H22" i="5"/>
  <c r="H23" i="5"/>
  <c r="H24" i="5"/>
  <c r="H25" i="5"/>
  <c r="D45" i="5"/>
  <c r="H26" i="5"/>
  <c r="H27" i="5"/>
  <c r="H28" i="5"/>
  <c r="C48" i="5"/>
  <c r="H29" i="5"/>
  <c r="H30" i="5"/>
  <c r="E30" i="5"/>
  <c r="H31" i="5"/>
  <c r="H32" i="5"/>
  <c r="E32" i="5"/>
  <c r="H33" i="5"/>
  <c r="E33" i="5"/>
  <c r="H21" i="5"/>
  <c r="C41" i="5"/>
  <c r="F10" i="2"/>
  <c r="F9" i="2"/>
  <c r="F8" i="2"/>
  <c r="B50" i="2"/>
  <c r="G13" i="12"/>
  <c r="G31" i="12"/>
  <c r="I27" i="12"/>
  <c r="H187" i="5"/>
  <c r="H186" i="5"/>
  <c r="H185" i="5"/>
  <c r="H184" i="5"/>
  <c r="H183" i="5"/>
  <c r="F14" i="2"/>
  <c r="F136" i="5"/>
  <c r="C20" i="3"/>
  <c r="F120" i="5"/>
  <c r="C19" i="3"/>
  <c r="F102" i="5"/>
  <c r="C18" i="3"/>
  <c r="F84" i="5"/>
  <c r="C17" i="3"/>
  <c r="F68" i="5"/>
  <c r="C16" i="3"/>
  <c r="F54" i="5"/>
  <c r="C15" i="3"/>
  <c r="F34" i="5"/>
  <c r="I3" i="2"/>
  <c r="I4" i="2"/>
  <c r="I7" i="2"/>
  <c r="I8" i="2"/>
  <c r="I9" i="2"/>
  <c r="I10" i="2"/>
  <c r="G2" i="2"/>
  <c r="H2" i="2"/>
  <c r="G3" i="2"/>
  <c r="H3" i="2"/>
  <c r="G4" i="2"/>
  <c r="H4" i="2"/>
  <c r="G5" i="2"/>
  <c r="H5" i="2"/>
  <c r="G6" i="2"/>
  <c r="H6" i="2"/>
  <c r="G7" i="2"/>
  <c r="H7" i="2"/>
  <c r="G8" i="2"/>
  <c r="H8" i="2"/>
  <c r="G9" i="2"/>
  <c r="H9" i="2"/>
  <c r="G10" i="2"/>
  <c r="H10" i="2"/>
  <c r="F7" i="2"/>
  <c r="F6" i="2"/>
  <c r="F5" i="2"/>
  <c r="F4" i="2"/>
  <c r="F3" i="2"/>
  <c r="F2" i="2"/>
  <c r="F11" i="2"/>
  <c r="H18" i="5"/>
  <c r="E18" i="5"/>
  <c r="H38" i="5"/>
  <c r="H58" i="5"/>
  <c r="H72" i="5"/>
  <c r="H88" i="5"/>
  <c r="H106" i="5"/>
  <c r="H124" i="5"/>
  <c r="H140" i="5"/>
  <c r="H179" i="5"/>
  <c r="H159" i="5"/>
  <c r="F170" i="5"/>
  <c r="C23" i="3"/>
  <c r="A45" i="2"/>
  <c r="B48" i="2"/>
  <c r="A48" i="2"/>
  <c r="A46" i="2"/>
  <c r="B49" i="2"/>
  <c r="A49" i="2"/>
  <c r="E28" i="5"/>
  <c r="B17" i="2"/>
  <c r="I6" i="2"/>
  <c r="G11" i="2"/>
  <c r="H11" i="2"/>
  <c r="B32" i="2"/>
  <c r="I2" i="2"/>
  <c r="G13" i="2"/>
  <c r="B12" i="2"/>
  <c r="D11" i="10"/>
  <c r="I5" i="2"/>
  <c r="I9" i="12"/>
  <c r="H6" i="10"/>
  <c r="J6" i="5"/>
  <c r="F7" i="3"/>
  <c r="D17" i="3"/>
  <c r="D15" i="3"/>
  <c r="H120" i="5"/>
  <c r="D18" i="3"/>
  <c r="D16" i="3"/>
  <c r="G170" i="5"/>
  <c r="F12" i="2"/>
  <c r="F21" i="10"/>
  <c r="J21" i="5"/>
  <c r="J30" i="5"/>
  <c r="J32" i="5"/>
  <c r="E41" i="5"/>
  <c r="H136" i="5"/>
  <c r="E25" i="5"/>
  <c r="D23" i="3"/>
  <c r="G193" i="5"/>
  <c r="C45" i="5"/>
  <c r="E45" i="5"/>
  <c r="H188" i="5"/>
  <c r="C38" i="5"/>
  <c r="E38" i="5"/>
  <c r="C14" i="3"/>
  <c r="F155" i="5"/>
  <c r="F189" i="5"/>
  <c r="F190" i="5"/>
  <c r="G190" i="5"/>
  <c r="D21" i="3"/>
  <c r="C21" i="3"/>
  <c r="E21" i="5"/>
  <c r="D41" i="5"/>
  <c r="J31" i="5"/>
  <c r="D51" i="5"/>
  <c r="J27" i="5"/>
  <c r="D47" i="5"/>
  <c r="C43" i="5"/>
  <c r="E43" i="5"/>
  <c r="D43" i="5"/>
  <c r="J25" i="5"/>
  <c r="C50" i="5"/>
  <c r="E50" i="5"/>
  <c r="D50" i="5"/>
  <c r="C46" i="5"/>
  <c r="E46" i="5"/>
  <c r="D46" i="5"/>
  <c r="E22" i="5"/>
  <c r="D42" i="5"/>
  <c r="C53" i="5"/>
  <c r="E53" i="5"/>
  <c r="D53" i="5"/>
  <c r="J29" i="5"/>
  <c r="D49" i="5"/>
  <c r="C52" i="5"/>
  <c r="D52" i="5"/>
  <c r="J28" i="5"/>
  <c r="D48" i="5"/>
  <c r="C44" i="5"/>
  <c r="E44" i="5"/>
  <c r="D44" i="5"/>
  <c r="H84" i="5"/>
  <c r="E52" i="5"/>
  <c r="E48" i="5"/>
  <c r="E24" i="5"/>
  <c r="C47" i="5"/>
  <c r="E47" i="5"/>
  <c r="H34" i="5"/>
  <c r="C51" i="5"/>
  <c r="E51" i="5"/>
  <c r="D20" i="3"/>
  <c r="E20" i="3"/>
  <c r="E31" i="5"/>
  <c r="J24" i="5"/>
  <c r="C49" i="5"/>
  <c r="E49" i="5"/>
  <c r="E23" i="5"/>
  <c r="J23" i="5"/>
  <c r="E29" i="5"/>
  <c r="E26" i="5"/>
  <c r="J26" i="5"/>
  <c r="C25" i="3"/>
  <c r="E24" i="3"/>
  <c r="H102" i="5"/>
  <c r="D19" i="3"/>
  <c r="E19" i="3"/>
  <c r="H152" i="5"/>
  <c r="I11" i="2"/>
  <c r="D14" i="3"/>
  <c r="E17" i="3"/>
  <c r="E27" i="5"/>
  <c r="H170" i="5"/>
  <c r="H54" i="5"/>
  <c r="C42" i="5"/>
  <c r="E42" i="5"/>
  <c r="H68" i="5"/>
  <c r="J33" i="5"/>
  <c r="J22" i="5"/>
  <c r="E16" i="3"/>
  <c r="E23" i="3"/>
  <c r="E15" i="3"/>
  <c r="E18" i="3"/>
  <c r="E14" i="3"/>
  <c r="C22" i="3"/>
  <c r="E22" i="3"/>
  <c r="H155" i="5"/>
  <c r="F193" i="5"/>
  <c r="C26" i="3"/>
  <c r="G18" i="12"/>
  <c r="E21" i="3"/>
  <c r="D26" i="3"/>
  <c r="H193" i="5"/>
  <c r="E5" i="2"/>
  <c r="E2" i="2"/>
  <c r="E26" i="3"/>
  <c r="I12" i="13"/>
  <c r="G20" i="12"/>
  <c r="G3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kmartin</author>
  </authors>
  <commentList>
    <comment ref="E20" authorId="0" shapeId="0" xr:uid="{00000000-0006-0000-0100-000001000000}">
      <text>
        <r>
          <rPr>
            <sz val="8"/>
            <color indexed="81"/>
            <rFont val="Tahoma"/>
            <family val="2"/>
          </rPr>
          <t>This field will calculate the total percentage of time the staff person will spend on the proposed service/grant. The calculation is based on the "Program Salary", which is comprised of the ADSD Request and Grantee Share, compared to the "Annual Salary".</t>
        </r>
      </text>
    </comment>
    <comment ref="E40" authorId="0" shapeId="0" xr:uid="{00000000-0006-0000-0100-000002000000}">
      <text>
        <r>
          <rPr>
            <sz val="8"/>
            <color indexed="81"/>
            <rFont val="Tahoma"/>
            <family val="2"/>
          </rPr>
          <t>This field will calculate the total percentage of benefits/fringe that will be applied to the staff person for the proposed service. The calculation is based on the "Total Amount", which is comprised of the DAS Request and Grantee Share, compared to the "Program Salary".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kmartin</author>
  </authors>
  <commentList>
    <comment ref="H13" authorId="0" shapeId="0" xr:uid="{00000000-0006-0000-0400-000001000000}">
      <text>
        <r>
          <rPr>
            <sz val="9"/>
            <color indexed="81"/>
            <rFont val="Tahoma"/>
            <family val="2"/>
          </rPr>
          <t xml:space="preserve">e.g., One-way ride, one hour, one contact, one repair, one evaluation, etc. 
</t>
        </r>
      </text>
    </comment>
    <comment ref="G18" authorId="0" shapeId="0" xr:uid="{00000000-0006-0000-0400-000002000000}">
      <text>
        <r>
          <rPr>
            <sz val="8"/>
            <color indexed="81"/>
            <rFont val="Tahoma"/>
            <family val="2"/>
          </rPr>
          <t xml:space="preserve">(Line 1) This is a calculated field. The amount will automatically copy from Budget Form A.
</t>
        </r>
      </text>
    </comment>
  </commentList>
</comments>
</file>

<file path=xl/sharedStrings.xml><?xml version="1.0" encoding="utf-8"?>
<sst xmlns="http://schemas.openxmlformats.org/spreadsheetml/2006/main" count="388" uniqueCount="233">
  <si>
    <t>Address:</t>
  </si>
  <si>
    <t>County:</t>
  </si>
  <si>
    <t>First Name:</t>
  </si>
  <si>
    <t>Last Name:</t>
  </si>
  <si>
    <t>E-Mail:</t>
  </si>
  <si>
    <t>Phone Number:</t>
  </si>
  <si>
    <t>Fax Number:</t>
  </si>
  <si>
    <t xml:space="preserve">Title: </t>
  </si>
  <si>
    <t>Signature of Authorized Representative</t>
  </si>
  <si>
    <t>APPLICANT INFORMATION</t>
  </si>
  <si>
    <t>Application Number:</t>
  </si>
  <si>
    <t>Name:</t>
  </si>
  <si>
    <t>Authorized Representative (Print or Type)</t>
  </si>
  <si>
    <t>Date</t>
  </si>
  <si>
    <t>THE BUDGET</t>
  </si>
  <si>
    <t>Budget Form A (Total Budget)</t>
  </si>
  <si>
    <t>Agency/Organization Name:</t>
  </si>
  <si>
    <t>Type of Service:</t>
  </si>
  <si>
    <t>Match</t>
  </si>
  <si>
    <t>Expense Category</t>
  </si>
  <si>
    <t>Total Cost</t>
  </si>
  <si>
    <t>1.</t>
  </si>
  <si>
    <t>Personnel</t>
  </si>
  <si>
    <t>2.</t>
  </si>
  <si>
    <t>Fringe Benefits</t>
  </si>
  <si>
    <t>3.</t>
  </si>
  <si>
    <t>Contractual/Consultant</t>
  </si>
  <si>
    <t>4.</t>
  </si>
  <si>
    <t>Staff Travel/Per Diem</t>
  </si>
  <si>
    <t>5.</t>
  </si>
  <si>
    <t>Supplies</t>
  </si>
  <si>
    <t>6.</t>
  </si>
  <si>
    <t>Occupancy</t>
  </si>
  <si>
    <t>7.</t>
  </si>
  <si>
    <t>Public Information</t>
  </si>
  <si>
    <t>8.</t>
  </si>
  <si>
    <t>9.</t>
  </si>
  <si>
    <t>Direct Project Costs
(Categories #1-#8)</t>
  </si>
  <si>
    <t>10.</t>
  </si>
  <si>
    <t>N/A</t>
  </si>
  <si>
    <t>11.</t>
  </si>
  <si>
    <t>Equipment</t>
  </si>
  <si>
    <t>12.</t>
  </si>
  <si>
    <t>BUDGET DETAIL WORKSHEET</t>
  </si>
  <si>
    <t>Position/Title/Description</t>
  </si>
  <si>
    <t>Annual Salary</t>
  </si>
  <si>
    <t>% Time</t>
  </si>
  <si>
    <t>Total Amount</t>
  </si>
  <si>
    <t>TOTALS</t>
  </si>
  <si>
    <t>Purpose/Description</t>
  </si>
  <si>
    <t>Calculation</t>
  </si>
  <si>
    <t>$85 hr x 40 hrs = $3,400</t>
  </si>
  <si>
    <t>Position/Description</t>
  </si>
  <si>
    <t>4 events x $100 ea = $400</t>
  </si>
  <si>
    <t>Description</t>
  </si>
  <si>
    <t>Item/Purpose/Justification</t>
  </si>
  <si>
    <t>Unit Cost</t>
  </si>
  <si>
    <t>Qty</t>
  </si>
  <si>
    <t>TOTAL REQUEST</t>
  </si>
  <si>
    <t>Projected Output Measures</t>
  </si>
  <si>
    <t>Number of Unduplicated Clients</t>
  </si>
  <si>
    <t>Cost per Client</t>
  </si>
  <si>
    <t>Number of Clients Below Poverty</t>
  </si>
  <si>
    <t>Number of Clients in a Minority Group</t>
  </si>
  <si>
    <t>Number of Clients Living in a Rural Setting</t>
  </si>
  <si>
    <t>Number of Clients in a Specific Age Range</t>
  </si>
  <si>
    <t>60-69</t>
  </si>
  <si>
    <t>70-79</t>
  </si>
  <si>
    <t>80-89</t>
  </si>
  <si>
    <t>90 and Older</t>
  </si>
  <si>
    <t>Total Number of Clients in Age Range</t>
  </si>
  <si>
    <t>Number of Clients w/Limited English</t>
  </si>
  <si>
    <t>% Fringe</t>
  </si>
  <si>
    <t>Program Salary</t>
  </si>
  <si>
    <t xml:space="preserve">  4. DATE OF SUBMITTAL:</t>
  </si>
  <si>
    <t xml:space="preserve">    Non-Profit</t>
  </si>
  <si>
    <t>5. APPLICANT INFORMATION</t>
  </si>
  <si>
    <t xml:space="preserve">    Governmental</t>
  </si>
  <si>
    <r>
      <t xml:space="preserve"> 2.</t>
    </r>
    <r>
      <rPr>
        <b/>
        <sz val="9"/>
        <rFont val="Arial"/>
        <family val="2"/>
      </rPr>
      <t xml:space="preserve">  </t>
    </r>
    <r>
      <rPr>
        <b/>
        <sz val="10"/>
        <rFont val="Arial"/>
        <family val="2"/>
      </rPr>
      <t xml:space="preserve">AMOUNT </t>
    </r>
  </si>
  <si>
    <t>Type of Grant:</t>
  </si>
  <si>
    <t>Categorical</t>
  </si>
  <si>
    <t>Fixed-Fee</t>
  </si>
  <si>
    <t>Budget Form A-1 (Match)</t>
  </si>
  <si>
    <t>Status of Match</t>
  </si>
  <si>
    <t>Amount of Match</t>
  </si>
  <si>
    <t>Pending</t>
  </si>
  <si>
    <t>Funded</t>
  </si>
  <si>
    <t>With Special Conditions</t>
  </si>
  <si>
    <t>Title:</t>
  </si>
  <si>
    <t>First &amp; Last Name:</t>
  </si>
  <si>
    <t xml:space="preserve">  1. TYPE OF APPLICATION:</t>
  </si>
  <si>
    <t xml:space="preserve">  3. TYPE OF ORGANIZATION:</t>
  </si>
  <si>
    <t>Division Funding</t>
  </si>
  <si>
    <t>Grand Total</t>
  </si>
  <si>
    <r>
      <rPr>
        <b/>
        <i/>
        <sz val="9"/>
        <color indexed="10"/>
        <rFont val="Arial"/>
        <family val="2"/>
      </rPr>
      <t xml:space="preserve">Note: </t>
    </r>
    <r>
      <rPr>
        <b/>
        <i/>
        <sz val="9"/>
        <rFont val="Arial"/>
        <family val="2"/>
      </rPr>
      <t>Blue shaded areas are calculated fields that will automatically complete when all application data is entered.</t>
    </r>
  </si>
  <si>
    <r>
      <t>TO BE COMPLETED BY</t>
    </r>
    <r>
      <rPr>
        <b/>
        <sz val="10"/>
        <rFont val="Arial"/>
        <family val="2"/>
      </rPr>
      <t xml:space="preserve"> ADSD ONLY</t>
    </r>
  </si>
  <si>
    <t>ADSD    Request</t>
  </si>
  <si>
    <t>ADSD       Request</t>
  </si>
  <si>
    <t>$189 mo x 12 mo = $2,268</t>
  </si>
  <si>
    <t>ADSD Funding</t>
  </si>
  <si>
    <t>Funds Requested from ADSD</t>
  </si>
  <si>
    <t>Note: This form will only accept whole numbers. 
All category worksheets are to be submitted even though no funds have been budgeted for the category.</t>
  </si>
  <si>
    <t>12 mo. X $35 mo. = $420</t>
  </si>
  <si>
    <t>One Full Day (6 or more hours per day)</t>
  </si>
  <si>
    <t>One Hour (less than 6 hours per day)</t>
  </si>
  <si>
    <t>ZIP Code:</t>
  </si>
  <si>
    <t>SPONSOR</t>
  </si>
  <si>
    <t xml:space="preserve">PROGRAM  </t>
  </si>
  <si>
    <t>City, State:</t>
  </si>
  <si>
    <t>Sponsor Contact Information</t>
  </si>
  <si>
    <t>Program Director Contact Information</t>
  </si>
  <si>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</si>
  <si>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State Transportation</t>
    </r>
  </si>
  <si>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</si>
  <si>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Independent Living Grant (ILG)</t>
    </r>
  </si>
  <si>
    <t>Funding Sources</t>
  </si>
  <si>
    <t>Types of Service</t>
  </si>
  <si>
    <t>Type of Grant</t>
  </si>
  <si>
    <t xml:space="preserve">Status of Match </t>
  </si>
  <si>
    <t>Grantee Match</t>
  </si>
  <si>
    <t>Yes</t>
  </si>
  <si>
    <t>No</t>
  </si>
  <si>
    <t>Match Requirement</t>
  </si>
  <si>
    <t xml:space="preserve">multiplied by </t>
  </si>
  <si>
    <t xml:space="preserve">divided by </t>
  </si>
  <si>
    <t xml:space="preserve">Match Requirement for the Funding Source Selected: </t>
  </si>
  <si>
    <r>
      <t>FRINGE BENEFITS</t>
    </r>
    <r>
      <rPr>
        <sz val="10"/>
        <rFont val="Arial"/>
        <family val="2"/>
      </rPr>
      <t>: List each position and provide a breakdown of the type of fringe benefits provided, such as health insurance, Medicare, FICA, retirement, etc., per the example. List the ADSD-requested amount and any match you are allocating toward this expense, if applicable (percentages will be calculated automatically).</t>
    </r>
  </si>
  <si>
    <r>
      <t>OCCUPANCY</t>
    </r>
    <r>
      <rPr>
        <sz val="10"/>
        <rFont val="Arial"/>
        <family val="2"/>
      </rPr>
      <t>: Identify and justify any facility costs associated with the proposed program (not the agency as a whole), such as rent, maintenance expenses, insurance, as well as utilities such as power, water and telephone. Follow the example.</t>
    </r>
  </si>
  <si>
    <r>
      <t>PUBLIC INFORMATION</t>
    </r>
    <r>
      <rPr>
        <sz val="10"/>
        <rFont val="Arial"/>
        <family val="2"/>
      </rPr>
      <t>: Identify and justify any such costs (printing of brochure, etc). This category can also include costs for appropriate project promotion, such as media buys, etc. Follow the example.</t>
    </r>
  </si>
  <si>
    <r>
      <t xml:space="preserve">Briefly describe the expenses for the proposed project in each of the ADSD-funded budget categories using the following as a guide for each category of expense. Be sure to explain how each expense is related to the project and identify any one-time costs. Only include resources in "Grantee Match" column if match is required for the funding source you selected. Do not include excess match in this form. Instead, describe the additional resources that will be used to support the project in the appropriate space on Budget Form A-1. </t>
    </r>
    <r>
      <rPr>
        <b/>
        <i/>
        <u/>
        <sz val="10"/>
        <rFont val="Arial"/>
        <family val="2"/>
      </rPr>
      <t>Totals from this form will populate Budget Form A.</t>
    </r>
    <r>
      <rPr>
        <b/>
        <i/>
        <sz val="10"/>
        <rFont val="Arial"/>
        <family val="2"/>
      </rPr>
      <t xml:space="preserve"> </t>
    </r>
  </si>
  <si>
    <t>Item(s)/Purpose</t>
  </si>
  <si>
    <t>Do not show match on this form.</t>
  </si>
  <si>
    <r>
      <rPr>
        <i/>
        <sz val="10"/>
        <rFont val="Arial"/>
        <family val="2"/>
      </rPr>
      <t>Aging Services</t>
    </r>
    <r>
      <rPr>
        <sz val="10"/>
        <rFont val="Arial"/>
        <family val="2"/>
      </rPr>
      <t xml:space="preserve"> - Title III-E (National Family Caregiver Support Prgm.)</t>
    </r>
  </si>
  <si>
    <t>Fixed-Fee Amounts</t>
  </si>
  <si>
    <t>Total</t>
  </si>
  <si>
    <t>Identify the sources of the match (e.g. city or county funding, fundraising, private donations, volunteers, etc.). In the "Status of Match" column, choose whether the source is pending, funded, or with special conditions.</t>
  </si>
  <si>
    <t>8. Explain special conditions (if applicable):</t>
  </si>
  <si>
    <r>
      <t xml:space="preserve">9. List any additional resources </t>
    </r>
    <r>
      <rPr>
        <b/>
        <i/>
        <sz val="10"/>
        <rFont val="Arial"/>
        <family val="2"/>
      </rPr>
      <t>other</t>
    </r>
    <r>
      <rPr>
        <b/>
        <sz val="10"/>
        <rFont val="Arial"/>
        <family val="2"/>
      </rPr>
      <t xml:space="preserve"> than match (if applicable):</t>
    </r>
  </si>
  <si>
    <t xml:space="preserve">The "Division Funding" column will indicate the amount of funds being requested from the Aging and Disability Services Division (ADSD) for the proposed project. The "Match" column will show the match as entered on the Budget Detail Worksheet. Some funding sources do not have a match requirement. </t>
  </si>
  <si>
    <t xml:space="preserve"> REQUESTED:</t>
  </si>
  <si>
    <t xml:space="preserve">   6. EMPLOYER IDENTIFICATION NUMBER (EIN):</t>
  </si>
  <si>
    <t xml:space="preserve">   8. SOURCE FOR FUNDING:         </t>
  </si>
  <si>
    <t xml:space="preserve">   7. DATA UNIVERSAL NUMBERING SYSTEM (DUNS) #:</t>
  </si>
  <si>
    <t xml:space="preserve">   9. TYPE OF SERVICE TO BE FUNDED:</t>
  </si>
  <si>
    <t xml:space="preserve">   11. AREAS TO BE SERVED BY PROJECT:               </t>
  </si>
  <si>
    <t xml:space="preserve">   12. PRIORITY  POPULATIONS:</t>
  </si>
  <si>
    <t>Funding Source Selected:</t>
  </si>
  <si>
    <r>
      <t>13</t>
    </r>
    <r>
      <rPr>
        <sz val="8"/>
        <rFont val="Arial"/>
        <family val="2"/>
      </rPr>
      <t>. TO THE BEST OF MY KNOWLEDGE AND BELIEF, ALL INFORMATION IN THIS APPLICATION IS TRUE AND CORRECT. THE DOCUMENT HAS BEEN DULY AUTHORIZED BY THE GOVERNING BODY OF THE APPLICANT AND THE APPLICANT WILL COMPLY WITH THE ATTACHED ASSURANCES IF THE ASSISTANCE IS AWARDED.</t>
    </r>
  </si>
  <si>
    <t xml:space="preserve"> (Examples for various services: ride to medical appointment, ride to social activities, wash dishes, change linens, meal preparation, training, one-on-one counseling, two phone calls per week, make referrals, grocery shopping, respite care, etc.)</t>
  </si>
  <si>
    <t>Adult Day Care</t>
  </si>
  <si>
    <t>Aging and Disability Resource Center (ADRC)</t>
  </si>
  <si>
    <t>Alzheimer's Diagnostic Service</t>
  </si>
  <si>
    <t>Caregiver Supportive Services</t>
  </si>
  <si>
    <t>Case Management - EPS</t>
  </si>
  <si>
    <t>Emergency Services</t>
  </si>
  <si>
    <t>Food Pantry</t>
  </si>
  <si>
    <t>Geriatric Health and Wellness</t>
  </si>
  <si>
    <t>Home Care Service (including Homemaker)</t>
  </si>
  <si>
    <t>Home Safety, Modification and Repair</t>
  </si>
  <si>
    <t>Legal Assistance</t>
  </si>
  <si>
    <t>Medical Nutrition Therapy</t>
  </si>
  <si>
    <r>
      <t xml:space="preserve">National Family Caregiver Support Program - </t>
    </r>
    <r>
      <rPr>
        <i/>
        <sz val="10"/>
        <rFont val="Arial"/>
        <family val="2"/>
      </rPr>
      <t>Title III-E</t>
    </r>
  </si>
  <si>
    <t>Personal Emergency Response System (PERS)</t>
  </si>
  <si>
    <t>Representative Payee Service</t>
  </si>
  <si>
    <t>Respite and Supportive Services</t>
  </si>
  <si>
    <t>Senior Companion Services</t>
  </si>
  <si>
    <t>Transportation Services</t>
  </si>
  <si>
    <t>Voucher Services</t>
  </si>
  <si>
    <r>
      <rPr>
        <i/>
        <sz val="10"/>
        <rFont val="Arial"/>
        <family val="2"/>
      </rPr>
      <t>Aging Services</t>
    </r>
    <r>
      <rPr>
        <sz val="10"/>
        <rFont val="Arial"/>
        <family val="2"/>
      </rPr>
      <t xml:space="preserve"> - Title III-D (Disease Prevention &amp; Health Promotion)</t>
    </r>
  </si>
  <si>
    <t xml:space="preserve"> (List city, town, county or statewide service areas)</t>
  </si>
  <si>
    <t>If claiming administrative costs for a fixed-fee budget, describe as part of above line items.</t>
  </si>
  <si>
    <t>New Applicant or Type of Service:</t>
  </si>
  <si>
    <t>Currently-Funded ADSD Grant:</t>
  </si>
  <si>
    <r>
      <t>CONTRACTUAL/CONSULTANT SERVICES</t>
    </r>
    <r>
      <rPr>
        <sz val="10"/>
        <rFont val="Arial"/>
        <family val="2"/>
      </rPr>
      <t xml:space="preserve">: Explain the need and/or purpose for the contractual or consultant service. Only include costs for which there is a written agreement or contract. Identify and justify these costs. Follow the example. </t>
    </r>
  </si>
  <si>
    <t xml:space="preserve">   For-Profit</t>
  </si>
  <si>
    <r>
      <t xml:space="preserve">PERSONNEL: </t>
    </r>
    <r>
      <rPr>
        <sz val="10"/>
        <rFont val="Arial"/>
        <family val="2"/>
      </rPr>
      <t>List administrative staff that would provide direct service under the proposed program, name(s), and costs to be charged to the grant (percentages will be calculated automatically). Costs associated with administrative staff providing indirect services may only be included in this section in fixed-fee proposals. Also list program staff names, positions and costs (percentages will be calculated automatically). Asterisk (*) all new positions. Calculate and document the cost per position as shown in the example. (Number of hours per week multiplied by the number of weeks worked multiplied by the hourly wage.)</t>
    </r>
  </si>
  <si>
    <t>Legal - Ward Representation</t>
  </si>
  <si>
    <t>Volunteer Care and Assistance</t>
  </si>
  <si>
    <t>Respite Vouchers</t>
  </si>
  <si>
    <t>Lifespan Respite</t>
  </si>
  <si>
    <t>Under age 60</t>
  </si>
  <si>
    <t xml:space="preserve">Grant #   </t>
  </si>
  <si>
    <t>(e.g., III-B, Title VII, MIPPA, ILG, ADSSP, etc.)</t>
  </si>
  <si>
    <t>10. SPECIFIC TO THIS FUNDING REQUEST, WHAT                     SERVICES WILL BE PROVIDED? (Use Bullets)</t>
  </si>
  <si>
    <r>
      <rPr>
        <b/>
        <i/>
        <sz val="12"/>
        <color indexed="30"/>
        <rFont val="Arial"/>
        <family val="2"/>
      </rPr>
      <t xml:space="preserve">Nevada Aging and Disability Services Division (ADSD)                                                                                                        </t>
    </r>
    <r>
      <rPr>
        <b/>
        <i/>
        <sz val="12"/>
        <color indexed="8"/>
        <rFont val="Arial"/>
        <family val="2"/>
      </rPr>
      <t xml:space="preserve">Grant Application Short Form                                                                                                                                                     </t>
    </r>
    <r>
      <rPr>
        <i/>
        <sz val="11"/>
        <color indexed="8"/>
        <rFont val="Arial"/>
        <family val="2"/>
      </rPr>
      <t xml:space="preserve">To Be Used Only with ADSD Approval  </t>
    </r>
    <r>
      <rPr>
        <sz val="11.5"/>
        <rFont val="Arial"/>
        <family val="2"/>
      </rPr>
      <t xml:space="preserve">                                                                                                                                                           </t>
    </r>
    <r>
      <rPr>
        <i/>
        <sz val="10"/>
        <rFont val="Arial"/>
        <family val="2"/>
      </rPr>
      <t/>
    </r>
  </si>
  <si>
    <r>
      <t xml:space="preserve">Unit of Service </t>
    </r>
    <r>
      <rPr>
        <b/>
        <u/>
        <sz val="10"/>
        <rFont val="Arial"/>
        <family val="2"/>
      </rPr>
      <t>definition</t>
    </r>
    <r>
      <rPr>
        <b/>
        <sz val="10"/>
        <rFont val="Arial"/>
        <family val="2"/>
      </rPr>
      <t xml:space="preserve"> as shown in the ADSD Service Specification that will be used for your project:</t>
    </r>
  </si>
  <si>
    <t>Cost per Unit of Service</t>
  </si>
  <si>
    <t>Number of Units of Service</t>
  </si>
  <si>
    <t>Unit of Service definition:</t>
  </si>
  <si>
    <t xml:space="preserve"> (e.g., age 60 and older, rural, minorities, frail, disability, homeless, etc.)</t>
  </si>
  <si>
    <t>50 mi/mo x $0.545 x 12 mo</t>
  </si>
  <si>
    <r>
      <t>STAFF TRAVEL/PER DIEM</t>
    </r>
    <r>
      <rPr>
        <sz val="10"/>
        <rFont val="Arial"/>
        <family val="2"/>
      </rPr>
      <t>:  Identify staff that will travel, the purpose, mileage, cost per mile and frequency. Grant funding will not pay more than the GSA.gov per diem and mileage rates. Follow the example.</t>
    </r>
  </si>
  <si>
    <r>
      <t xml:space="preserve">SUPPLIES: </t>
    </r>
    <r>
      <rPr>
        <sz val="10"/>
        <rFont val="Arial"/>
        <family val="2"/>
      </rPr>
      <t xml:space="preserve">List tangible and expendable personal property such as office supplies, program supplies, etc. List any computer equipment which cost less than $1,000. Justify these expenditures. Follow the example, be as specific as possible. </t>
    </r>
  </si>
  <si>
    <r>
      <t>OTHER DIRECT PROJECT EXPENSES</t>
    </r>
    <r>
      <rPr>
        <sz val="10"/>
        <rFont val="Arial"/>
        <family val="2"/>
      </rPr>
      <t>: Identify and justify all other expenditures that cannot be identified in another category. These costs may include any relevant expenditure associated with the proposed project, such as training, car insurance, volunteer mileage, etc. These costs are to be included only if they are associated exclusively with this program. If they are associated with multiple sources of funding, the costs are to be included in Administrative Expenses. Follow example.</t>
    </r>
  </si>
  <si>
    <r>
      <t>EQUIPMENT</t>
    </r>
    <r>
      <rPr>
        <sz val="10"/>
        <rFont val="Arial"/>
        <family val="2"/>
      </rPr>
      <t>: List equipment to purchase, which cost $1,000 or more, and justify these expenditures. Equipment costing less than $1,000 should be listed under Supplies. Equipment is not included in the direct project costs, totaled above.</t>
    </r>
  </si>
  <si>
    <t>10. List anticipated program income and describe its use (if applicable):</t>
  </si>
  <si>
    <t xml:space="preserve">Amounts will populate from the Budget Detail Worksheet page.  
All cells on this page are locked. </t>
  </si>
  <si>
    <t>Other Direct Project Expenses</t>
  </si>
  <si>
    <r>
      <t>Administrat</t>
    </r>
    <r>
      <rPr>
        <sz val="10"/>
        <color indexed="8"/>
        <rFont val="Arial"/>
        <family val="2"/>
      </rPr>
      <t xml:space="preserve">ive Expenses or Federal Indirect Cost Rate </t>
    </r>
    <r>
      <rPr>
        <b/>
        <sz val="10"/>
        <color indexed="8"/>
        <rFont val="Arial"/>
        <family val="2"/>
      </rPr>
      <t>*</t>
    </r>
    <r>
      <rPr>
        <sz val="10"/>
        <color indexed="8"/>
        <rFont val="Arial"/>
        <family val="2"/>
      </rPr>
      <t xml:space="preserve"> </t>
    </r>
    <r>
      <rPr>
        <sz val="10"/>
        <color indexed="17"/>
        <rFont val="Arial"/>
        <family val="2"/>
      </rPr>
      <t xml:space="preserve">
</t>
    </r>
    <r>
      <rPr>
        <sz val="8"/>
        <rFont val="Arial"/>
        <family val="2"/>
      </rPr>
      <t>Administrative expenses are only allowable when approved by the Division.</t>
    </r>
  </si>
  <si>
    <t>* Maximum percentage/rate, as determined on the Budget Detail Worksheet:</t>
  </si>
  <si>
    <t>Type of rate chosen:</t>
  </si>
  <si>
    <t>Federal Admin Expenses or Indirect Cost Rate</t>
  </si>
  <si>
    <t>Federal Indirect Cost Rate</t>
  </si>
  <si>
    <t>10% of Modified Direct Costs</t>
  </si>
  <si>
    <r>
      <t xml:space="preserve">ADMINISTRATIVE EXPENSES OR FEDERAL INDIRECT COST RATE (FICR): </t>
    </r>
    <r>
      <rPr>
        <sz val="10"/>
        <rFont val="Arial"/>
        <family val="2"/>
      </rPr>
      <t xml:space="preserve">Administrative expenses and FICR are to be used to help cover costs in </t>
    </r>
    <r>
      <rPr>
        <i/>
        <sz val="10"/>
        <color indexed="60"/>
        <rFont val="Arial"/>
        <family val="2"/>
      </rPr>
      <t>categorical grants</t>
    </r>
    <r>
      <rPr>
        <sz val="10"/>
        <rFont val="Arial"/>
        <family val="2"/>
      </rPr>
      <t xml:space="preserve">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The expenses must be adequately described and are </t>
    </r>
    <r>
      <rPr>
        <b/>
        <sz val="10"/>
        <color indexed="60"/>
        <rFont val="Arial"/>
        <family val="2"/>
      </rPr>
      <t>limited to the maximum rate listed below</t>
    </r>
    <r>
      <rPr>
        <sz val="10"/>
        <rFont val="Arial"/>
        <family val="2"/>
      </rPr>
      <t xml:space="preserve">, depending on the funding source and existence of an FICR percentage of the direct project costs requested from ADSD. Applicants may need to adjust their rate after final funding sources have been identified by ADSD for the project. Please read the application instructions for variables that may apply. Administrative expenses do not apply to equipment.
Those applying to provide a </t>
    </r>
    <r>
      <rPr>
        <i/>
        <sz val="10"/>
        <color indexed="60"/>
        <rFont val="Arial"/>
        <family val="2"/>
      </rPr>
      <t>fixed-fee service</t>
    </r>
    <r>
      <rPr>
        <sz val="10"/>
        <rFont val="Arial"/>
        <family val="2"/>
      </rPr>
      <t xml:space="preserve"> are not required to complete this section and may incorporate indirect costs in the line items above as needed since funding is earned at a pre-determined, fixed rate per unit of service and may be spent as the agency determines necessary for completion of unit of service.</t>
    </r>
  </si>
  <si>
    <r>
      <rPr>
        <b/>
        <sz val="12"/>
        <color indexed="8"/>
        <rFont val="Arial"/>
        <family val="2"/>
      </rPr>
      <t>CATEGORICAL GRANTS ONLY</t>
    </r>
    <r>
      <rPr>
        <b/>
        <sz val="10"/>
        <color indexed="8"/>
        <rFont val="Arial"/>
        <family val="2"/>
      </rPr>
      <t xml:space="preserve">
Reference: Requirements and Procedures for Grant Programs, GR - 20: Indirect/Administrative Costs</t>
    </r>
  </si>
  <si>
    <t>The funding source you have chosen is:</t>
  </si>
  <si>
    <t>Choose Type Federal Rate, State or N/A:</t>
  </si>
  <si>
    <t>Rate/Percent:</t>
  </si>
  <si>
    <t>List detailed expense descriptions in the first column and provide a dollar amount for the expenses. Follow the example.</t>
  </si>
  <si>
    <t>$500 each quarter = $2,000 x 30% = $600</t>
  </si>
  <si>
    <r>
      <t xml:space="preserve">REQUEST
SUBTOTAL                                </t>
    </r>
    <r>
      <rPr>
        <b/>
        <sz val="10"/>
        <color indexed="60"/>
        <rFont val="Arial"/>
        <family val="2"/>
      </rPr>
      <t>(Direct Project Costs)</t>
    </r>
  </si>
  <si>
    <t>Actual Rate:</t>
  </si>
  <si>
    <t>Difference from Allowed:</t>
  </si>
  <si>
    <r>
      <rPr>
        <b/>
        <i/>
        <sz val="8"/>
        <color indexed="60"/>
        <rFont val="Arial"/>
        <family val="2"/>
      </rPr>
      <t xml:space="preserve">Example: </t>
    </r>
    <r>
      <rPr>
        <b/>
        <i/>
        <sz val="8"/>
        <color indexed="18"/>
        <rFont val="Arial"/>
        <family val="2"/>
      </rPr>
      <t>Accounting Services</t>
    </r>
  </si>
  <si>
    <r>
      <rPr>
        <b/>
        <i/>
        <sz val="8"/>
        <color indexed="60"/>
        <rFont val="Arial"/>
        <family val="2"/>
      </rPr>
      <t xml:space="preserve">Example: </t>
    </r>
    <r>
      <rPr>
        <b/>
        <i/>
        <sz val="8"/>
        <color indexed="18"/>
        <rFont val="Arial"/>
        <family val="2"/>
      </rPr>
      <t>Photocopier</t>
    </r>
  </si>
  <si>
    <r>
      <rPr>
        <b/>
        <i/>
        <sz val="8"/>
        <color indexed="60"/>
        <rFont val="Arial"/>
        <family val="2"/>
      </rPr>
      <t xml:space="preserve">Example: </t>
    </r>
    <r>
      <rPr>
        <b/>
        <i/>
        <sz val="8"/>
        <color indexed="18"/>
        <rFont val="Arial"/>
        <family val="2"/>
      </rPr>
      <t>Car Insurance</t>
    </r>
  </si>
  <si>
    <r>
      <rPr>
        <b/>
        <i/>
        <sz val="8"/>
        <color indexed="60"/>
        <rFont val="Arial"/>
        <family val="2"/>
      </rPr>
      <t xml:space="preserve">Example: </t>
    </r>
    <r>
      <rPr>
        <b/>
        <i/>
        <sz val="8"/>
        <color indexed="18"/>
        <rFont val="Arial"/>
        <family val="2"/>
      </rPr>
      <t>Media Advertising</t>
    </r>
  </si>
  <si>
    <r>
      <rPr>
        <b/>
        <i/>
        <sz val="8"/>
        <color indexed="60"/>
        <rFont val="Arial"/>
        <family val="2"/>
      </rPr>
      <t xml:space="preserve">Example: </t>
    </r>
    <r>
      <rPr>
        <b/>
        <i/>
        <sz val="8"/>
        <color indexed="18"/>
        <rFont val="Arial"/>
        <family val="2"/>
      </rPr>
      <t>Building Repairs @ 30% program share</t>
    </r>
  </si>
  <si>
    <r>
      <rPr>
        <b/>
        <i/>
        <sz val="8"/>
        <color indexed="60"/>
        <rFont val="Arial"/>
        <family val="2"/>
      </rPr>
      <t xml:space="preserve">Example: </t>
    </r>
    <r>
      <rPr>
        <b/>
        <i/>
        <sz val="8"/>
        <color indexed="18"/>
        <rFont val="Arial"/>
        <family val="2"/>
      </rPr>
      <t>General Office Supplies</t>
    </r>
  </si>
  <si>
    <r>
      <rPr>
        <b/>
        <i/>
        <sz val="8"/>
        <color indexed="60"/>
        <rFont val="Arial"/>
        <family val="2"/>
      </rPr>
      <t xml:space="preserve">Example: </t>
    </r>
    <r>
      <rPr>
        <b/>
        <i/>
        <sz val="8"/>
        <color indexed="18"/>
        <rFont val="Arial"/>
        <family val="2"/>
      </rPr>
      <t>Program Director -  Travel to Satellite Office</t>
    </r>
  </si>
  <si>
    <r>
      <rPr>
        <b/>
        <i/>
        <sz val="8"/>
        <color indexed="60"/>
        <rFont val="Arial"/>
        <family val="2"/>
      </rPr>
      <t xml:space="preserve">Example: </t>
    </r>
    <r>
      <rPr>
        <b/>
        <i/>
        <sz val="8"/>
        <color indexed="18"/>
        <rFont val="Arial"/>
        <family val="2"/>
      </rPr>
      <t>Clinical Evaluations</t>
    </r>
  </si>
  <si>
    <r>
      <rPr>
        <b/>
        <i/>
        <sz val="8"/>
        <color indexed="60"/>
        <rFont val="Arial"/>
        <family val="2"/>
      </rPr>
      <t xml:space="preserve">Example: </t>
    </r>
    <r>
      <rPr>
        <b/>
        <i/>
        <sz val="8"/>
        <color indexed="18"/>
        <rFont val="Arial"/>
        <family val="2"/>
      </rPr>
      <t>Program Director - FICA &amp; Medicare</t>
    </r>
  </si>
  <si>
    <r>
      <rPr>
        <b/>
        <i/>
        <sz val="8"/>
        <color indexed="60"/>
        <rFont val="Arial"/>
        <family val="2"/>
      </rPr>
      <t xml:space="preserve">Example: </t>
    </r>
    <r>
      <rPr>
        <b/>
        <i/>
        <sz val="8"/>
        <color indexed="18"/>
        <rFont val="Arial"/>
        <family val="2"/>
      </rPr>
      <t>Program Director, Jane Doe
18 hrs wk x 52 wks x $16.83 hr = $15,753</t>
    </r>
  </si>
  <si>
    <r>
      <rPr>
        <sz val="7"/>
        <color indexed="60"/>
        <rFont val="Arial"/>
        <family val="2"/>
      </rPr>
      <t>(Auto Calculation)</t>
    </r>
    <r>
      <rPr>
        <sz val="10"/>
        <color indexed="60"/>
        <rFont val="Arial"/>
        <family val="2"/>
      </rPr>
      <t xml:space="preserve">  </t>
    </r>
    <r>
      <rPr>
        <sz val="10"/>
        <rFont val="Arial"/>
        <family val="2"/>
      </rPr>
      <t xml:space="preserve">  </t>
    </r>
    <r>
      <rPr>
        <b/>
        <sz val="10"/>
        <rFont val="Arial"/>
        <family val="2"/>
      </rPr>
      <t>% Time</t>
    </r>
  </si>
  <si>
    <r>
      <rPr>
        <sz val="7"/>
        <color indexed="60"/>
        <rFont val="Arial"/>
        <family val="2"/>
      </rPr>
      <t>(Auto Calculation)</t>
    </r>
    <r>
      <rPr>
        <sz val="10"/>
        <color indexed="60"/>
        <rFont val="Arial"/>
        <family val="2"/>
      </rPr>
      <t xml:space="preserve">  </t>
    </r>
    <r>
      <rPr>
        <sz val="10"/>
        <rFont val="Arial"/>
        <family val="2"/>
      </rPr>
      <t xml:space="preserve">  </t>
    </r>
    <r>
      <rPr>
        <b/>
        <sz val="10"/>
        <rFont val="Arial"/>
        <family val="2"/>
      </rPr>
      <t>% Wage</t>
    </r>
  </si>
  <si>
    <t>Stay Strong Stay Healthy Program</t>
  </si>
  <si>
    <t>ADSD SSSH</t>
  </si>
  <si>
    <t>ILG Funding, Maximum 8% (DO NOT USE)</t>
  </si>
  <si>
    <t>N/A - Fixed-Fee Grant (DO NOT USE)</t>
  </si>
  <si>
    <r>
      <t xml:space="preserve">Source of Match / Description
</t>
    </r>
    <r>
      <rPr>
        <b/>
        <sz val="10"/>
        <rFont val="Arial"/>
        <family val="2"/>
      </rPr>
      <t>(Be Specific)</t>
    </r>
  </si>
  <si>
    <t>Match is not required for this funding source. Please skip to box 9 below.</t>
  </si>
  <si>
    <t>No match requirement. Do not show match on this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</si>
</sst>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2" formatCode="_(&quot;$&quot;* #,##0_);_(&quot;$&quot;* \(#,##0\);_(&quot;$&quot;* &quot;-&quot;_);_(@_)"/>
    <numFmt numFmtId="44" formatCode="_(&quot;$&quot;* #,##0.00_);_(&quot;$&quot;* \(#,##0.00\);_(&quot;$&quot;* &quot;-&quot;??_);_(@_)"/>
    <numFmt numFmtId="164" formatCode="mmmm\ d\,\ yyyy"/>
    <numFmt numFmtId="165" formatCode="m/d/yy"/>
    <numFmt numFmtId="166" formatCode="&quot;$&quot;#,##0.00"/>
    <numFmt numFmtId="167" formatCode="&quot;$&quot;#,##0"/>
    <numFmt numFmtId="168" formatCode="000000000"/>
    <numFmt numFmtId="169" formatCode="[$-409]mmmm\ d\,\ yyyy;@"/>
  </numFmts>
  <fonts count="64" x14ac:knownFonts="1">
    <font>
      <sz val="10"/>
      <name val="Arial"/>
    </font>
    <font>
      <sz val="10"/>
      <name val="Arial"/>
      <family val="2"/>
    </font>
    <font>
      <sz val="14"/>
      <name val="Arial"/>
      <family val="2"/>
    </font>
    <font>
      <b/>
      <sz val="10"/>
      <name val="Arial"/>
      <family val="2"/>
    </font>
    <font>
      <sz val="10"/>
      <name val="Arial"/>
      <family val="2"/>
    </font>
    <font>
      <b/>
      <i/>
      <sz val="10"/>
      <name val="Arial"/>
      <family val="2"/>
    </font>
    <font>
      <i/>
      <sz val="10"/>
      <name val="Arial"/>
      <family val="2"/>
    </font>
    <font>
      <i/>
      <sz val="8"/>
      <name val="Arial"/>
      <family val="2"/>
    </font>
    <font>
      <sz val="8"/>
      <name val="Arial"/>
      <family val="2"/>
    </font>
    <font>
      <b/>
      <sz val="8"/>
      <name val="Arial"/>
      <family val="2"/>
    </font>
    <font>
      <sz val="12"/>
      <name val="Arial"/>
      <family val="2"/>
    </font>
    <font>
      <b/>
      <sz val="12"/>
      <name val="Arial"/>
      <family val="2"/>
    </font>
    <font>
      <b/>
      <i/>
      <sz val="12"/>
      <name val="Arial"/>
      <family val="2"/>
    </font>
    <font>
      <b/>
      <sz val="14"/>
      <name val="Arial"/>
      <family val="2"/>
    </font>
    <font>
      <sz val="10"/>
      <color indexed="17"/>
      <name val="Arial"/>
      <family val="2"/>
    </font>
    <font>
      <i/>
      <sz val="10"/>
      <color indexed="10"/>
      <name val="Arial"/>
      <family val="2"/>
    </font>
    <font>
      <sz val="9"/>
      <name val="Verdana"/>
      <family val="2"/>
    </font>
    <font>
      <b/>
      <sz val="10"/>
      <color indexed="10"/>
      <name val="Arial"/>
      <family val="2"/>
    </font>
    <font>
      <i/>
      <sz val="8"/>
      <color indexed="10"/>
      <name val="Arial"/>
      <family val="2"/>
    </font>
    <font>
      <sz val="9"/>
      <name val="Arial"/>
      <family val="2"/>
    </font>
    <font>
      <b/>
      <i/>
      <sz val="9"/>
      <name val="Arial"/>
      <family val="2"/>
    </font>
    <font>
      <b/>
      <sz val="9"/>
      <color indexed="10"/>
      <name val="Arial"/>
      <family val="2"/>
    </font>
    <font>
      <b/>
      <sz val="9"/>
      <name val="Arial"/>
      <family val="2"/>
    </font>
    <font>
      <i/>
      <sz val="12"/>
      <name val="Arial"/>
      <family val="2"/>
    </font>
    <font>
      <b/>
      <sz val="12"/>
      <color indexed="10"/>
      <name val="Arial"/>
      <family val="2"/>
    </font>
    <font>
      <b/>
      <sz val="12"/>
      <color indexed="12"/>
      <name val="Arial"/>
      <family val="2"/>
    </font>
    <font>
      <b/>
      <i/>
      <sz val="8"/>
      <color indexed="18"/>
      <name val="Arial"/>
      <family val="2"/>
    </font>
    <font>
      <b/>
      <i/>
      <sz val="10"/>
      <color indexed="18"/>
      <name val="Arial"/>
      <family val="2"/>
    </font>
    <font>
      <sz val="7"/>
      <color indexed="10"/>
      <name val="Arial"/>
      <family val="2"/>
    </font>
    <font>
      <sz val="9"/>
      <color indexed="8"/>
      <name val="Arial"/>
      <family val="2"/>
    </font>
    <font>
      <b/>
      <sz val="11"/>
      <name val="Arial"/>
      <family val="2"/>
    </font>
    <font>
      <i/>
      <sz val="9"/>
      <name val="Arial"/>
      <family val="2"/>
    </font>
    <font>
      <sz val="10"/>
      <color indexed="8"/>
      <name val="Arial"/>
      <family val="2"/>
    </font>
    <font>
      <sz val="8"/>
      <color indexed="81"/>
      <name val="Tahoma"/>
      <family val="2"/>
    </font>
    <font>
      <b/>
      <i/>
      <sz val="9"/>
      <color indexed="10"/>
      <name val="Arial"/>
      <family val="2"/>
    </font>
    <font>
      <sz val="11"/>
      <name val="Arial"/>
      <family val="2"/>
    </font>
    <font>
      <sz val="11.5"/>
      <name val="Arial"/>
      <family val="2"/>
    </font>
    <font>
      <b/>
      <i/>
      <sz val="12"/>
      <color indexed="30"/>
      <name val="Arial"/>
      <family val="2"/>
    </font>
    <font>
      <b/>
      <sz val="13.5"/>
      <name val="Arial"/>
      <family val="2"/>
    </font>
    <font>
      <b/>
      <i/>
      <u/>
      <sz val="10"/>
      <name val="Arial"/>
      <family val="2"/>
    </font>
    <font>
      <b/>
      <i/>
      <sz val="12"/>
      <color indexed="8"/>
      <name val="Arial"/>
      <family val="2"/>
    </font>
    <font>
      <b/>
      <sz val="9.5"/>
      <name val="Arial"/>
      <family val="2"/>
    </font>
    <font>
      <b/>
      <u/>
      <sz val="10"/>
      <name val="Arial"/>
      <family val="2"/>
    </font>
    <font>
      <sz val="9"/>
      <color indexed="81"/>
      <name val="Tahoma"/>
      <family val="2"/>
    </font>
    <font>
      <i/>
      <sz val="11"/>
      <color indexed="8"/>
      <name val="Arial"/>
      <family val="2"/>
    </font>
    <font>
      <b/>
      <sz val="10"/>
      <color indexed="60"/>
      <name val="Arial"/>
      <family val="2"/>
    </font>
    <font>
      <b/>
      <sz val="10"/>
      <color indexed="8"/>
      <name val="Arial"/>
      <family val="2"/>
    </font>
    <font>
      <i/>
      <sz val="10"/>
      <color indexed="60"/>
      <name val="Arial"/>
      <family val="2"/>
    </font>
    <font>
      <b/>
      <sz val="12"/>
      <color indexed="8"/>
      <name val="Arial"/>
      <family val="2"/>
    </font>
    <font>
      <sz val="10"/>
      <color indexed="60"/>
      <name val="Arial"/>
      <family val="2"/>
    </font>
    <font>
      <b/>
      <i/>
      <sz val="8"/>
      <color indexed="60"/>
      <name val="Arial"/>
      <family val="2"/>
    </font>
    <font>
      <sz val="7"/>
      <color indexed="60"/>
      <name val="Arial"/>
      <family val="2"/>
    </font>
    <font>
      <b/>
      <sz val="10"/>
      <color rgb="FF00B050"/>
      <name val="Arial"/>
      <family val="2"/>
    </font>
    <font>
      <b/>
      <sz val="10"/>
      <color rgb="FFFF0000"/>
      <name val="Arial"/>
      <family val="2"/>
    </font>
    <font>
      <b/>
      <sz val="10"/>
      <color rgb="FF0070C0"/>
      <name val="Arial"/>
      <family val="2"/>
    </font>
    <font>
      <b/>
      <u/>
      <sz val="10"/>
      <color rgb="FFFF0000"/>
      <name val="Arial"/>
      <family val="2"/>
    </font>
    <font>
      <sz val="10"/>
      <color rgb="FFFF0000"/>
      <name val="Arial"/>
      <family val="2"/>
    </font>
    <font>
      <sz val="10"/>
      <color rgb="FFC00000"/>
      <name val="Arial"/>
      <family val="2"/>
    </font>
    <font>
      <sz val="9"/>
      <color rgb="FFC00000"/>
      <name val="Arial"/>
      <family val="2"/>
    </font>
    <font>
      <b/>
      <sz val="10"/>
      <color rgb="FFC00000"/>
      <name val="Arial"/>
      <family val="2"/>
    </font>
    <font>
      <b/>
      <sz val="12"/>
      <color rgb="FFC00000"/>
      <name val="Arial"/>
      <family val="2"/>
    </font>
    <font>
      <b/>
      <sz val="9"/>
      <color rgb="FFC00000"/>
      <name val="Arial"/>
      <family val="2"/>
    </font>
    <font>
      <b/>
      <sz val="8"/>
      <color rgb="FFC00000"/>
      <name val="Arial"/>
      <family val="2"/>
    </font>
    <font>
      <sz val="10"/>
      <color theme="1"/>
      <name val="Arial"/>
      <family val="2"/>
    </font>
  </fonts>
  <fills count="21">
    <fill>
      <patternFill patternType="none"/>
    </fill>
    <fill>
      <patternFill patternType="gray125"/>
    </fill>
    <fill>
      <patternFill patternType="gray0625"/>
    </fill>
    <fill>
      <patternFill patternType="solid">
        <fgColor indexed="31"/>
        <bgColor indexed="64"/>
      </patternFill>
    </fill>
    <fill>
      <patternFill patternType="solid">
        <fgColor indexed="22"/>
        <bgColor indexed="64"/>
      </patternFill>
    </fill>
    <fill>
      <patternFill patternType="solid">
        <fgColor indexed="22"/>
        <bgColor indexed="9"/>
      </patternFill>
    </fill>
    <fill>
      <patternFill patternType="lightUp"/>
    </fill>
    <fill>
      <patternFill patternType="solid">
        <fgColor theme="0"/>
        <bgColor indexed="64"/>
      </patternFill>
    </fill>
    <fill>
      <patternFill patternType="solid">
        <fgColor rgb="FFE8E8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9B"/>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9AD6F"/>
        <bgColor indexed="64"/>
      </patternFill>
    </fill>
    <fill>
      <patternFill patternType="solid">
        <fgColor rgb="FFEEEEEE"/>
        <bgColor indexed="64"/>
      </patternFill>
    </fill>
    <fill>
      <patternFill patternType="solid">
        <fgColor rgb="FF92D050"/>
        <bgColor indexed="64"/>
      </patternFill>
    </fill>
    <fill>
      <patternFill patternType="solid">
        <fgColor rgb="FFE7EDF5"/>
        <bgColor indexed="64"/>
      </patternFill>
    </fill>
    <fill>
      <patternFill patternType="solid">
        <fgColor theme="4" tint="0.79998168889431442"/>
        <bgColor indexed="64"/>
      </patternFill>
    </fill>
    <fill>
      <patternFill patternType="solid">
        <fgColor theme="8" tint="0.79998168889431442"/>
        <bgColor indexed="64"/>
      </patternFill>
    </fill>
  </fills>
  <borders count="125">
    <border>
      <left/>
      <right/>
      <top/>
      <bottom/>
      <diagonal/>
    </border>
    <border>
      <left style="thin">
        <color indexed="23"/>
      </left>
      <right style="thin">
        <color indexed="23"/>
      </right>
      <top style="thin">
        <color indexed="23"/>
      </top>
      <bottom style="thin">
        <color indexed="23"/>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23"/>
      </left>
      <right/>
      <top style="thin">
        <color indexed="23"/>
      </top>
      <bottom style="thin">
        <color indexed="23"/>
      </bottom>
      <diagonal/>
    </border>
    <border>
      <left style="medium">
        <color indexed="64"/>
      </left>
      <right style="thin">
        <color indexed="23"/>
      </right>
      <top/>
      <bottom/>
      <diagonal/>
    </border>
    <border>
      <left/>
      <right/>
      <top style="thin">
        <color indexed="23"/>
      </top>
      <bottom/>
      <diagonal/>
    </border>
    <border>
      <left/>
      <right style="medium">
        <color indexed="64"/>
      </right>
      <top style="thin">
        <color indexed="23"/>
      </top>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23"/>
      </bottom>
      <diagonal/>
    </border>
    <border>
      <left/>
      <right style="medium">
        <color indexed="64"/>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55"/>
      </right>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right style="thin">
        <color indexed="23"/>
      </right>
      <top/>
      <bottom/>
      <diagonal/>
    </border>
    <border>
      <left style="thin">
        <color indexed="64"/>
      </left>
      <right/>
      <top style="thin">
        <color indexed="23"/>
      </top>
      <bottom style="thin">
        <color indexed="23"/>
      </bottom>
      <diagonal/>
    </border>
    <border>
      <left style="thin">
        <color indexed="64"/>
      </left>
      <right style="medium">
        <color indexed="64"/>
      </right>
      <top style="thin">
        <color indexed="23"/>
      </top>
      <bottom style="thin">
        <color indexed="23"/>
      </bottom>
      <diagonal/>
    </border>
    <border>
      <left style="thin">
        <color indexed="23"/>
      </left>
      <right/>
      <top style="thin">
        <color indexed="23"/>
      </top>
      <bottom style="medium">
        <color indexed="64"/>
      </bottom>
      <diagonal/>
    </border>
    <border>
      <left/>
      <right/>
      <top style="thin">
        <color indexed="23"/>
      </top>
      <bottom style="medium">
        <color indexed="64"/>
      </bottom>
      <diagonal/>
    </border>
    <border>
      <left/>
      <right style="thin">
        <color indexed="23"/>
      </right>
      <top style="thin">
        <color indexed="23"/>
      </top>
      <bottom style="medium">
        <color indexed="64"/>
      </bottom>
      <diagonal/>
    </border>
    <border>
      <left style="thin">
        <color indexed="23"/>
      </left>
      <right style="thin">
        <color indexed="64"/>
      </right>
      <top style="thin">
        <color indexed="23"/>
      </top>
      <bottom style="medium">
        <color indexed="64"/>
      </bottom>
      <diagonal/>
    </border>
    <border>
      <left style="thin">
        <color indexed="64"/>
      </left>
      <right style="thin">
        <color indexed="64"/>
      </right>
      <top style="thin">
        <color indexed="23"/>
      </top>
      <bottom style="medium">
        <color indexed="64"/>
      </bottom>
      <diagonal/>
    </border>
    <border>
      <left style="thin">
        <color indexed="64"/>
      </left>
      <right/>
      <top style="thin">
        <color indexed="23"/>
      </top>
      <bottom style="medium">
        <color indexed="64"/>
      </bottom>
      <diagonal/>
    </border>
    <border>
      <left style="thin">
        <color indexed="64"/>
      </left>
      <right style="medium">
        <color indexed="64"/>
      </right>
      <top style="thin">
        <color indexed="23"/>
      </top>
      <bottom style="medium">
        <color indexed="64"/>
      </bottom>
      <diagonal/>
    </border>
    <border>
      <left style="thin">
        <color indexed="23"/>
      </left>
      <right/>
      <top/>
      <bottom/>
      <diagonal/>
    </border>
    <border>
      <left style="medium">
        <color indexed="64"/>
      </left>
      <right/>
      <top/>
      <bottom style="thin">
        <color indexed="64"/>
      </bottom>
      <diagonal/>
    </border>
    <border>
      <left style="thin">
        <color indexed="23"/>
      </left>
      <right style="medium">
        <color indexed="64"/>
      </right>
      <top style="thin">
        <color indexed="23"/>
      </top>
      <bottom style="thin">
        <color indexed="23"/>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1"/>
      </left>
      <right/>
      <top style="medium">
        <color theme="1"/>
      </top>
      <bottom/>
      <diagonal/>
    </border>
    <border>
      <left style="medium">
        <color theme="1"/>
      </left>
      <right/>
      <top style="medium">
        <color theme="1"/>
      </top>
      <bottom style="medium">
        <color theme="1"/>
      </bottom>
      <diagonal/>
    </border>
    <border>
      <left style="medium">
        <color theme="1"/>
      </left>
      <right/>
      <top style="medium">
        <color theme="1"/>
      </top>
      <bottom style="medium">
        <color indexed="64"/>
      </bottom>
      <diagonal/>
    </border>
    <border>
      <left style="medium">
        <color theme="1"/>
      </left>
      <right/>
      <top style="medium">
        <color indexed="64"/>
      </top>
      <bottom style="medium">
        <color indexed="64"/>
      </bottom>
      <diagonal/>
    </border>
    <border>
      <left style="medium">
        <color theme="1"/>
      </left>
      <right/>
      <top style="medium">
        <color indexed="64"/>
      </top>
      <bottom/>
      <diagonal/>
    </border>
    <border>
      <left style="medium">
        <color theme="1"/>
      </left>
      <right/>
      <top/>
      <bottom/>
      <diagonal/>
    </border>
    <border>
      <left style="thin">
        <color indexed="64"/>
      </left>
      <right style="thin">
        <color indexed="64"/>
      </right>
      <top style="medium">
        <color theme="1"/>
      </top>
      <bottom style="thin">
        <color indexed="64"/>
      </bottom>
      <diagonal/>
    </border>
    <border>
      <left/>
      <right style="medium">
        <color theme="1"/>
      </right>
      <top style="medium">
        <color theme="1"/>
      </top>
      <bottom style="medium">
        <color theme="1"/>
      </bottom>
      <diagonal/>
    </border>
    <border>
      <left style="medium">
        <color indexed="64"/>
      </left>
      <right/>
      <top style="double">
        <color rgb="FFC00000"/>
      </top>
      <bottom style="double">
        <color rgb="FFC00000"/>
      </bottom>
      <diagonal/>
    </border>
    <border>
      <left/>
      <right style="medium">
        <color indexed="64"/>
      </right>
      <top style="double">
        <color rgb="FFC00000"/>
      </top>
      <bottom style="double">
        <color rgb="FFC00000"/>
      </bottom>
      <diagonal/>
    </border>
    <border>
      <left style="medium">
        <color indexed="64"/>
      </left>
      <right style="medium">
        <color indexed="64"/>
      </right>
      <top style="double">
        <color rgb="FFC00000"/>
      </top>
      <bottom style="double">
        <color rgb="FFC0000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1"/>
      </left>
      <right/>
      <top style="thin">
        <color indexed="64"/>
      </top>
      <bottom style="thin">
        <color indexed="64"/>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diagonal/>
    </border>
    <border>
      <left style="thin">
        <color indexed="64"/>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style="thin">
        <color indexed="64"/>
      </right>
      <top style="thin">
        <color indexed="64"/>
      </top>
      <bottom style="medium">
        <color theme="1"/>
      </bottom>
      <diagonal/>
    </border>
    <border>
      <left/>
      <right/>
      <top style="medium">
        <color theme="1"/>
      </top>
      <bottom style="medium">
        <color indexed="64"/>
      </bottom>
      <diagonal/>
    </border>
    <border>
      <left/>
      <right style="medium">
        <color theme="1"/>
      </right>
      <top style="medium">
        <color indexed="64"/>
      </top>
      <bottom style="medium">
        <color indexed="64"/>
      </bottom>
      <diagonal/>
    </border>
    <border>
      <left/>
      <right style="medium">
        <color theme="1"/>
      </right>
      <top style="medium">
        <color theme="1"/>
      </top>
      <bottom/>
      <diagonal/>
    </border>
    <border>
      <left/>
      <right/>
      <top style="medium">
        <color theme="1"/>
      </top>
      <bottom/>
      <diagonal/>
    </border>
    <border>
      <left/>
      <right style="medium">
        <color theme="1"/>
      </right>
      <top/>
      <bottom/>
      <diagonal/>
    </border>
    <border>
      <left/>
      <right style="medium">
        <color theme="1"/>
      </right>
      <top style="medium">
        <color theme="1"/>
      </top>
      <bottom style="medium">
        <color indexed="64"/>
      </bottom>
      <diagonal/>
    </border>
    <border>
      <left style="medium">
        <color theme="1"/>
      </left>
      <right/>
      <top/>
      <bottom style="thin">
        <color indexed="64"/>
      </bottom>
      <diagonal/>
    </border>
    <border>
      <left/>
      <right style="medium">
        <color theme="1"/>
      </right>
      <top/>
      <bottom style="thin">
        <color indexed="64"/>
      </bottom>
      <diagonal/>
    </border>
  </borders>
  <cellStyleXfs count="6">
    <xf numFmtId="0" fontId="0" fillId="0" borderId="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698">
    <xf numFmtId="0" fontId="0" fillId="0" borderId="0" xfId="0"/>
    <xf numFmtId="0" fontId="10" fillId="0" borderId="0" xfId="0" applyFont="1" applyFill="1" applyBorder="1" applyAlignment="1">
      <alignment horizontal="left" vertical="center" wrapText="1"/>
    </xf>
    <xf numFmtId="0" fontId="0" fillId="0" borderId="0" xfId="0" applyBorder="1"/>
    <xf numFmtId="0" fontId="0" fillId="0" borderId="0" xfId="0" applyProtection="1"/>
    <xf numFmtId="0" fontId="0" fillId="0" borderId="0" xfId="0" applyBorder="1" applyProtection="1"/>
    <xf numFmtId="49" fontId="0" fillId="0" borderId="0" xfId="0" applyNumberFormat="1" applyProtection="1"/>
    <xf numFmtId="49" fontId="0" fillId="0" borderId="0" xfId="0" applyNumberFormat="1" applyAlignment="1" applyProtection="1">
      <alignment horizontal="center"/>
    </xf>
    <xf numFmtId="49" fontId="0" fillId="0" borderId="0" xfId="0" applyNumberFormat="1" applyAlignment="1" applyProtection="1">
      <alignment horizontal="left"/>
    </xf>
    <xf numFmtId="49" fontId="0" fillId="0" borderId="0" xfId="0" applyNumberFormat="1" applyBorder="1" applyAlignment="1" applyProtection="1">
      <alignment horizontal="center"/>
    </xf>
    <xf numFmtId="0" fontId="0" fillId="0" borderId="0" xfId="0" applyBorder="1" applyAlignment="1" applyProtection="1"/>
    <xf numFmtId="49" fontId="11" fillId="0" borderId="0" xfId="0" applyNumberFormat="1" applyFont="1" applyBorder="1" applyAlignment="1" applyProtection="1">
      <alignment horizontal="center"/>
    </xf>
    <xf numFmtId="0" fontId="0" fillId="0" borderId="2" xfId="0" applyBorder="1" applyProtection="1"/>
    <xf numFmtId="0" fontId="0" fillId="0" borderId="3" xfId="0" applyBorder="1" applyProtection="1"/>
    <xf numFmtId="44" fontId="0" fillId="0" borderId="4" xfId="1" applyFont="1" applyBorder="1" applyProtection="1"/>
    <xf numFmtId="7" fontId="0" fillId="0" borderId="5" xfId="1" applyNumberFormat="1" applyFont="1" applyBorder="1" applyProtection="1"/>
    <xf numFmtId="0" fontId="21" fillId="0" borderId="0" xfId="0" applyFont="1" applyBorder="1" applyAlignment="1" applyProtection="1">
      <alignment horizontal="center" vertical="top" wrapText="1"/>
    </xf>
    <xf numFmtId="49" fontId="0" fillId="0" borderId="0" xfId="0" applyNumberFormat="1" applyBorder="1" applyAlignment="1" applyProtection="1"/>
    <xf numFmtId="0" fontId="21" fillId="0" borderId="0" xfId="0" applyFont="1" applyBorder="1" applyAlignment="1" applyProtection="1">
      <alignment horizontal="left" vertical="top"/>
    </xf>
    <xf numFmtId="49" fontId="4" fillId="0" borderId="0" xfId="0" applyNumberFormat="1" applyFont="1" applyBorder="1" applyAlignment="1" applyProtection="1">
      <alignment horizontal="left" vertical="center"/>
    </xf>
    <xf numFmtId="7" fontId="0" fillId="0" borderId="4" xfId="1" applyNumberFormat="1" applyFont="1" applyBorder="1" applyProtection="1"/>
    <xf numFmtId="49" fontId="17" fillId="0" borderId="0" xfId="0" applyNumberFormat="1" applyFont="1" applyFill="1" applyBorder="1" applyAlignment="1" applyProtection="1">
      <alignment horizontal="center" wrapText="1"/>
    </xf>
    <xf numFmtId="0" fontId="4" fillId="0" borderId="0" xfId="0" applyFont="1" applyProtection="1"/>
    <xf numFmtId="49" fontId="3" fillId="0" borderId="6" xfId="0" applyNumberFormat="1" applyFont="1" applyBorder="1" applyProtection="1"/>
    <xf numFmtId="0" fontId="12" fillId="0" borderId="0" xfId="0" applyFont="1" applyAlignment="1" applyProtection="1">
      <alignment horizontal="center"/>
    </xf>
    <xf numFmtId="0" fontId="12" fillId="0" borderId="7" xfId="0" applyFont="1" applyBorder="1" applyAlignment="1" applyProtection="1"/>
    <xf numFmtId="49" fontId="0" fillId="0" borderId="8" xfId="0" applyNumberFormat="1" applyBorder="1" applyProtection="1"/>
    <xf numFmtId="49" fontId="3" fillId="0" borderId="9" xfId="0" applyNumberFormat="1" applyFont="1" applyBorder="1" applyAlignment="1" applyProtection="1"/>
    <xf numFmtId="49" fontId="3" fillId="0" borderId="10" xfId="0" applyNumberFormat="1" applyFont="1" applyFill="1" applyBorder="1" applyAlignment="1" applyProtection="1"/>
    <xf numFmtId="49" fontId="3" fillId="0" borderId="0" xfId="0" applyNumberFormat="1" applyFont="1" applyAlignment="1" applyProtection="1"/>
    <xf numFmtId="0" fontId="17" fillId="0" borderId="0" xfId="0" applyFont="1" applyBorder="1" applyAlignment="1" applyProtection="1">
      <alignment horizontal="center" vertical="center" wrapText="1"/>
    </xf>
    <xf numFmtId="0" fontId="0" fillId="0" borderId="4" xfId="0" applyBorder="1" applyProtection="1"/>
    <xf numFmtId="0" fontId="4" fillId="0" borderId="4" xfId="0" applyFont="1" applyBorder="1" applyProtection="1"/>
    <xf numFmtId="0" fontId="4" fillId="0" borderId="5" xfId="0" applyFont="1" applyBorder="1" applyProtection="1"/>
    <xf numFmtId="0" fontId="3" fillId="0" borderId="0" xfId="0" applyFont="1" applyFill="1" applyBorder="1" applyAlignment="1" applyProtection="1">
      <alignment horizontal="center"/>
    </xf>
    <xf numFmtId="0" fontId="52" fillId="0" borderId="0" xfId="0" applyFont="1" applyBorder="1" applyAlignment="1" applyProtection="1">
      <alignment horizontal="center" vertical="center" wrapText="1"/>
    </xf>
    <xf numFmtId="168" fontId="0" fillId="0" borderId="0" xfId="0" applyNumberFormat="1" applyBorder="1"/>
    <xf numFmtId="49" fontId="3" fillId="0" borderId="0" xfId="0" applyNumberFormat="1" applyFont="1" applyBorder="1" applyAlignment="1" applyProtection="1">
      <alignment horizontal="left"/>
    </xf>
    <xf numFmtId="49" fontId="11" fillId="0" borderId="0" xfId="0" applyNumberFormat="1" applyFont="1" applyBorder="1" applyAlignment="1" applyProtection="1">
      <alignment horizontal="left"/>
    </xf>
    <xf numFmtId="49" fontId="0" fillId="0" borderId="0" xfId="0" applyNumberFormat="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49" fontId="13" fillId="0" borderId="0" xfId="0" applyNumberFormat="1" applyFont="1" applyBorder="1" applyAlignment="1" applyProtection="1">
      <alignment vertical="center" wrapText="1"/>
    </xf>
    <xf numFmtId="0" fontId="11" fillId="0" borderId="0" xfId="0" quotePrefix="1" applyNumberFormat="1" applyFont="1" applyBorder="1" applyAlignment="1" applyProtection="1">
      <alignment vertical="center" wrapText="1"/>
    </xf>
    <xf numFmtId="0" fontId="3" fillId="0" borderId="0" xfId="0" applyFont="1" applyAlignment="1" applyProtection="1">
      <alignment horizontal="center" vertical="center" wrapText="1"/>
    </xf>
    <xf numFmtId="0" fontId="16" fillId="0" borderId="0" xfId="0" applyFont="1" applyAlignment="1" applyProtection="1">
      <alignment vertical="center" wrapText="1"/>
    </xf>
    <xf numFmtId="0" fontId="3" fillId="2" borderId="11" xfId="0" applyFont="1" applyFill="1" applyBorder="1" applyAlignment="1" applyProtection="1">
      <alignment horizontal="center" vertical="center" wrapText="1"/>
    </xf>
    <xf numFmtId="167" fontId="27" fillId="3" borderId="12" xfId="0" applyNumberFormat="1" applyFont="1" applyFill="1" applyBorder="1" applyAlignment="1" applyProtection="1">
      <alignment horizontal="right" vertical="center" wrapText="1"/>
    </xf>
    <xf numFmtId="167" fontId="0" fillId="0" borderId="0" xfId="0" applyNumberFormat="1" applyAlignment="1" applyProtection="1">
      <alignment vertical="center" wrapText="1"/>
    </xf>
    <xf numFmtId="49" fontId="18" fillId="0" borderId="13" xfId="0" applyNumberFormat="1" applyFont="1" applyFill="1" applyBorder="1" applyAlignment="1" applyProtection="1">
      <alignment horizontal="left" vertical="center" wrapText="1"/>
    </xf>
    <xf numFmtId="49" fontId="18" fillId="0" borderId="7" xfId="0" applyNumberFormat="1" applyFont="1" applyFill="1" applyBorder="1" applyAlignment="1" applyProtection="1">
      <alignment horizontal="left" vertical="center" wrapText="1"/>
    </xf>
    <xf numFmtId="167" fontId="15" fillId="0" borderId="7" xfId="0" applyNumberFormat="1" applyFont="1" applyFill="1" applyBorder="1" applyAlignment="1" applyProtection="1">
      <alignment horizontal="right" vertical="center" wrapText="1"/>
    </xf>
    <xf numFmtId="10" fontId="15" fillId="0" borderId="7" xfId="0" applyNumberFormat="1" applyFont="1" applyFill="1" applyBorder="1" applyAlignment="1" applyProtection="1">
      <alignment horizontal="center" vertical="center" wrapText="1"/>
    </xf>
    <xf numFmtId="167" fontId="15" fillId="0" borderId="14" xfId="0" applyNumberFormat="1" applyFont="1" applyFill="1" applyBorder="1" applyAlignment="1" applyProtection="1">
      <alignment horizontal="right" vertical="center" wrapText="1"/>
    </xf>
    <xf numFmtId="0" fontId="3" fillId="0" borderId="15" xfId="0" applyFont="1" applyBorder="1" applyAlignment="1" applyProtection="1">
      <alignment horizontal="center" vertical="center" wrapText="1"/>
    </xf>
    <xf numFmtId="167" fontId="0" fillId="0" borderId="16" xfId="0" applyNumberFormat="1" applyBorder="1" applyAlignment="1" applyProtection="1">
      <alignment vertical="center" wrapText="1"/>
    </xf>
    <xf numFmtId="0" fontId="21" fillId="0" borderId="0" xfId="0" applyFont="1" applyAlignment="1" applyProtection="1">
      <alignment horizontal="center" vertical="center" wrapText="1"/>
    </xf>
    <xf numFmtId="0" fontId="22" fillId="2" borderId="1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49" fontId="18" fillId="0" borderId="17" xfId="0" applyNumberFormat="1" applyFont="1" applyBorder="1" applyAlignment="1" applyProtection="1">
      <alignment vertical="center" wrapText="1"/>
    </xf>
    <xf numFmtId="49" fontId="18" fillId="0" borderId="0" xfId="0" applyNumberFormat="1" applyFont="1" applyBorder="1" applyAlignment="1" applyProtection="1">
      <alignment vertical="center" wrapText="1"/>
    </xf>
    <xf numFmtId="167" fontId="15" fillId="0" borderId="0" xfId="0" applyNumberFormat="1" applyFont="1" applyBorder="1" applyAlignment="1" applyProtection="1">
      <alignment horizontal="right" vertical="center" wrapText="1"/>
    </xf>
    <xf numFmtId="10" fontId="15" fillId="0" borderId="0" xfId="0" applyNumberFormat="1" applyFont="1" applyBorder="1" applyAlignment="1" applyProtection="1">
      <alignment horizontal="center" vertical="center" wrapText="1"/>
    </xf>
    <xf numFmtId="167" fontId="15" fillId="0" borderId="18" xfId="0" applyNumberFormat="1" applyFont="1" applyBorder="1" applyAlignment="1" applyProtection="1">
      <alignment horizontal="right" vertical="center" wrapText="1"/>
    </xf>
    <xf numFmtId="49" fontId="19" fillId="0" borderId="0" xfId="0" applyNumberFormat="1" applyFont="1" applyAlignment="1" applyProtection="1">
      <alignment vertical="center" wrapText="1"/>
    </xf>
    <xf numFmtId="0" fontId="3" fillId="0" borderId="0" xfId="0" applyFont="1" applyBorder="1" applyAlignment="1" applyProtection="1">
      <alignment horizontal="center" vertical="center" wrapText="1"/>
    </xf>
    <xf numFmtId="167" fontId="0" fillId="0" borderId="0" xfId="0" applyNumberFormat="1" applyBorder="1" applyAlignment="1" applyProtection="1">
      <alignment vertical="center" wrapText="1"/>
    </xf>
    <xf numFmtId="167" fontId="27" fillId="3" borderId="19" xfId="0" applyNumberFormat="1" applyFont="1" applyFill="1" applyBorder="1" applyAlignment="1" applyProtection="1">
      <alignment horizontal="right" vertical="center" wrapText="1"/>
    </xf>
    <xf numFmtId="167" fontId="0" fillId="0" borderId="0" xfId="0" applyNumberFormat="1" applyBorder="1" applyAlignment="1" applyProtection="1">
      <alignment horizontal="right" vertical="center" wrapText="1"/>
    </xf>
    <xf numFmtId="167" fontId="27" fillId="3" borderId="20" xfId="0" applyNumberFormat="1" applyFont="1" applyFill="1" applyBorder="1" applyAlignment="1" applyProtection="1">
      <alignment horizontal="right" vertical="center" wrapText="1"/>
    </xf>
    <xf numFmtId="167" fontId="0" fillId="2" borderId="21" xfId="0" applyNumberFormat="1" applyFill="1" applyBorder="1" applyAlignment="1" applyProtection="1">
      <alignment horizontal="right" vertical="center" wrapText="1"/>
    </xf>
    <xf numFmtId="167" fontId="0" fillId="2" borderId="20" xfId="0" applyNumberFormat="1" applyFill="1" applyBorder="1" applyAlignment="1" applyProtection="1">
      <alignment horizontal="right" vertical="center" wrapText="1"/>
    </xf>
    <xf numFmtId="167" fontId="0" fillId="0" borderId="16" xfId="0" applyNumberFormat="1" applyFill="1" applyBorder="1" applyAlignment="1" applyProtection="1">
      <alignment horizontal="right" vertical="center" wrapText="1"/>
    </xf>
    <xf numFmtId="167" fontId="0" fillId="2" borderId="22" xfId="0" applyNumberFormat="1" applyFill="1" applyBorder="1" applyAlignment="1" applyProtection="1">
      <alignment horizontal="right" vertical="center" wrapText="1"/>
    </xf>
    <xf numFmtId="0" fontId="3" fillId="0" borderId="18" xfId="0" applyFont="1" applyBorder="1" applyAlignment="1" applyProtection="1">
      <alignment horizontal="center" vertical="center" wrapText="1"/>
    </xf>
    <xf numFmtId="167" fontId="0" fillId="0" borderId="19" xfId="0" applyNumberFormat="1" applyBorder="1" applyAlignment="1" applyProtection="1">
      <alignment vertical="center" wrapText="1"/>
    </xf>
    <xf numFmtId="0" fontId="27" fillId="3" borderId="19" xfId="0" applyNumberFormat="1" applyFont="1" applyFill="1" applyBorder="1" applyAlignment="1" applyProtection="1">
      <alignment horizontal="right" vertical="center" wrapText="1"/>
    </xf>
    <xf numFmtId="1" fontId="15" fillId="0" borderId="0" xfId="0" applyNumberFormat="1" applyFont="1" applyBorder="1" applyAlignment="1" applyProtection="1">
      <alignment horizontal="center" vertical="center" wrapText="1"/>
    </xf>
    <xf numFmtId="10" fontId="27" fillId="3" borderId="19" xfId="0" applyNumberFormat="1" applyFont="1" applyFill="1" applyBorder="1" applyAlignment="1" applyProtection="1">
      <alignment horizontal="right" vertical="center" wrapText="1"/>
    </xf>
    <xf numFmtId="0" fontId="0" fillId="0" borderId="2" xfId="0" applyBorder="1"/>
    <xf numFmtId="0" fontId="0" fillId="0" borderId="3" xfId="0" applyBorder="1"/>
    <xf numFmtId="0" fontId="0" fillId="0" borderId="7" xfId="0" applyBorder="1"/>
    <xf numFmtId="0" fontId="4" fillId="0" borderId="17" xfId="0" applyFont="1" applyBorder="1" applyAlignment="1">
      <alignment horizontal="center"/>
    </xf>
    <xf numFmtId="0" fontId="4" fillId="0" borderId="0" xfId="0" applyFont="1" applyBorder="1" applyAlignment="1">
      <alignment horizontal="center"/>
    </xf>
    <xf numFmtId="49" fontId="3" fillId="0" borderId="0" xfId="0" applyNumberFormat="1" applyFont="1" applyBorder="1" applyAlignment="1" applyProtection="1">
      <alignment horizontal="left" vertical="center" wrapText="1"/>
    </xf>
    <xf numFmtId="0" fontId="0" fillId="0" borderId="0" xfId="0" applyFill="1" applyAlignment="1" applyProtection="1">
      <alignment vertical="center" wrapText="1"/>
    </xf>
    <xf numFmtId="0" fontId="53" fillId="0" borderId="0" xfId="0" applyFont="1" applyAlignment="1" applyProtection="1">
      <alignment vertical="center"/>
    </xf>
    <xf numFmtId="49" fontId="3" fillId="0" borderId="0" xfId="0" applyNumberFormat="1" applyFont="1" applyBorder="1" applyAlignment="1" applyProtection="1">
      <alignment horizontal="left" vertical="center"/>
    </xf>
    <xf numFmtId="167" fontId="4" fillId="0" borderId="12" xfId="0" applyNumberFormat="1" applyFont="1" applyFill="1" applyBorder="1" applyAlignment="1" applyProtection="1">
      <alignment horizontal="right" vertical="center" wrapText="1"/>
      <protection locked="0"/>
    </xf>
    <xf numFmtId="167" fontId="4" fillId="0" borderId="23" xfId="0" applyNumberFormat="1" applyFont="1" applyFill="1" applyBorder="1" applyAlignment="1" applyProtection="1">
      <alignment horizontal="right" vertical="center" wrapText="1"/>
      <protection locked="0"/>
    </xf>
    <xf numFmtId="167" fontId="4" fillId="0" borderId="12" xfId="0" applyNumberFormat="1" applyFont="1" applyBorder="1" applyAlignment="1" applyProtection="1">
      <alignment horizontal="right" vertical="center" wrapText="1"/>
      <protection locked="0"/>
    </xf>
    <xf numFmtId="167" fontId="4" fillId="0" borderId="23" xfId="0" applyNumberFormat="1" applyFont="1" applyBorder="1" applyAlignment="1" applyProtection="1">
      <alignment horizontal="right" vertical="center" wrapText="1"/>
      <protection locked="0"/>
    </xf>
    <xf numFmtId="49" fontId="3" fillId="0" borderId="0" xfId="0" applyNumberFormat="1" applyFont="1" applyBorder="1" applyAlignment="1" applyProtection="1">
      <alignment horizontal="left" wrapText="1"/>
    </xf>
    <xf numFmtId="0" fontId="4" fillId="0" borderId="6" xfId="0" applyFont="1" applyBorder="1" applyAlignment="1">
      <alignment horizontal="center"/>
    </xf>
    <xf numFmtId="0" fontId="4" fillId="0" borderId="2" xfId="0" applyFont="1" applyBorder="1" applyAlignment="1">
      <alignment horizontal="center"/>
    </xf>
    <xf numFmtId="9" fontId="0" fillId="0" borderId="2" xfId="0" applyNumberFormat="1" applyBorder="1" applyAlignment="1">
      <alignment horizontal="center"/>
    </xf>
    <xf numFmtId="0" fontId="4" fillId="0" borderId="2" xfId="0" applyFont="1" applyBorder="1"/>
    <xf numFmtId="44" fontId="0" fillId="0" borderId="3" xfId="1" applyFont="1" applyBorder="1"/>
    <xf numFmtId="0" fontId="0" fillId="0" borderId="18" xfId="0" applyBorder="1"/>
    <xf numFmtId="0" fontId="0" fillId="0" borderId="0" xfId="0" applyBorder="1" applyAlignment="1">
      <alignment horizontal="center"/>
    </xf>
    <xf numFmtId="0" fontId="4" fillId="0" borderId="0" xfId="0" applyFont="1" applyBorder="1"/>
    <xf numFmtId="0" fontId="0" fillId="0" borderId="17" xfId="0" applyBorder="1"/>
    <xf numFmtId="44" fontId="0" fillId="0" borderId="18" xfId="1" applyFont="1" applyBorder="1"/>
    <xf numFmtId="0" fontId="0" fillId="0" borderId="0" xfId="0" applyBorder="1" applyAlignment="1">
      <alignment horizontal="left"/>
    </xf>
    <xf numFmtId="0" fontId="0" fillId="0" borderId="14" xfId="0" applyBorder="1"/>
    <xf numFmtId="0" fontId="3" fillId="0" borderId="24" xfId="0" applyFont="1" applyBorder="1" applyAlignment="1" applyProtection="1">
      <alignment horizontal="center"/>
    </xf>
    <xf numFmtId="0" fontId="21" fillId="0" borderId="25" xfId="0" applyFont="1" applyBorder="1" applyAlignment="1" applyProtection="1">
      <alignment horizontal="left" vertical="top"/>
    </xf>
    <xf numFmtId="0" fontId="3" fillId="0" borderId="24" xfId="0" applyFont="1" applyFill="1" applyBorder="1" applyAlignment="1" applyProtection="1">
      <alignment horizontal="center"/>
    </xf>
    <xf numFmtId="0" fontId="3" fillId="0" borderId="4" xfId="0" applyFont="1" applyBorder="1" applyAlignment="1" applyProtection="1">
      <alignment horizontal="center"/>
    </xf>
    <xf numFmtId="7" fontId="3" fillId="0" borderId="24" xfId="1" applyNumberFormat="1" applyFont="1" applyBorder="1" applyAlignment="1" applyProtection="1">
      <alignment horizontal="center"/>
    </xf>
    <xf numFmtId="0" fontId="0" fillId="0" borderId="4" xfId="0" applyBorder="1" applyAlignment="1" applyProtection="1">
      <alignment horizontal="center"/>
    </xf>
    <xf numFmtId="0" fontId="0" fillId="0" borderId="25" xfId="0" applyBorder="1" applyAlignment="1" applyProtection="1">
      <alignment vertical="center"/>
    </xf>
    <xf numFmtId="167" fontId="0" fillId="7" borderId="26" xfId="0" applyNumberFormat="1" applyFill="1" applyBorder="1" applyAlignment="1" applyProtection="1">
      <alignment vertical="center"/>
    </xf>
    <xf numFmtId="167" fontId="0" fillId="0" borderId="26" xfId="0" applyNumberFormat="1" applyBorder="1" applyAlignment="1" applyProtection="1">
      <alignment vertical="center"/>
    </xf>
    <xf numFmtId="167" fontId="0" fillId="0" borderId="26" xfId="0" applyNumberFormat="1" applyFill="1" applyBorder="1" applyAlignment="1" applyProtection="1">
      <alignment vertical="center"/>
    </xf>
    <xf numFmtId="167" fontId="0" fillId="0" borderId="26" xfId="0" applyNumberFormat="1" applyFill="1" applyBorder="1" applyAlignment="1" applyProtection="1">
      <alignment horizontal="right" vertical="center"/>
    </xf>
    <xf numFmtId="49" fontId="0" fillId="0" borderId="27" xfId="0" applyNumberFormat="1" applyBorder="1" applyAlignment="1" applyProtection="1">
      <alignment vertical="center"/>
    </xf>
    <xf numFmtId="49" fontId="0" fillId="0" borderId="27" xfId="0" applyNumberFormat="1" applyFill="1" applyBorder="1" applyAlignment="1" applyProtection="1">
      <alignment vertical="center"/>
    </xf>
    <xf numFmtId="0" fontId="4" fillId="0" borderId="25" xfId="0" applyFont="1" applyFill="1" applyBorder="1" applyAlignment="1" applyProtection="1">
      <alignment vertical="center" wrapText="1"/>
    </xf>
    <xf numFmtId="167" fontId="0" fillId="0" borderId="24" xfId="0" applyNumberFormat="1" applyBorder="1" applyAlignment="1" applyProtection="1">
      <alignment vertical="center"/>
    </xf>
    <xf numFmtId="5" fontId="4" fillId="0" borderId="26" xfId="1" applyNumberFormat="1" applyFont="1" applyBorder="1" applyAlignment="1" applyProtection="1">
      <alignment horizontal="right" vertical="center"/>
    </xf>
    <xf numFmtId="167" fontId="4" fillId="0" borderId="26" xfId="0" applyNumberFormat="1" applyFont="1" applyFill="1" applyBorder="1" applyAlignment="1" applyProtection="1">
      <alignment horizontal="right" vertical="center"/>
    </xf>
    <xf numFmtId="0" fontId="0" fillId="0" borderId="13" xfId="0" applyBorder="1" applyProtection="1"/>
    <xf numFmtId="0" fontId="17" fillId="0" borderId="0" xfId="0" applyFont="1" applyAlignment="1" applyProtection="1">
      <alignment vertical="top" wrapText="1"/>
    </xf>
    <xf numFmtId="0" fontId="54" fillId="0" borderId="0" xfId="0" applyFont="1" applyBorder="1" applyAlignment="1" applyProtection="1">
      <alignment horizontal="left" vertical="top"/>
    </xf>
    <xf numFmtId="0" fontId="4" fillId="0" borderId="0" xfId="0" applyFont="1" applyFill="1" applyBorder="1"/>
    <xf numFmtId="49" fontId="4" fillId="0" borderId="0" xfId="0" applyNumberFormat="1" applyFont="1" applyAlignment="1" applyProtection="1">
      <alignment horizontal="left"/>
    </xf>
    <xf numFmtId="49" fontId="0" fillId="0" borderId="0" xfId="0" applyNumberFormat="1" applyBorder="1" applyProtection="1"/>
    <xf numFmtId="49" fontId="55" fillId="0" borderId="0" xfId="0" applyNumberFormat="1" applyFont="1" applyFill="1" applyBorder="1" applyAlignment="1" applyProtection="1">
      <alignment horizontal="center"/>
    </xf>
    <xf numFmtId="44" fontId="0" fillId="0" borderId="0" xfId="0" applyNumberFormat="1"/>
    <xf numFmtId="49" fontId="4" fillId="0" borderId="91" xfId="0" applyNumberFormat="1" applyFont="1" applyBorder="1" applyProtection="1"/>
    <xf numFmtId="0" fontId="12" fillId="0" borderId="7" xfId="0" applyFont="1" applyBorder="1" applyAlignment="1" applyProtection="1">
      <alignment horizontal="right"/>
    </xf>
    <xf numFmtId="3" fontId="0" fillId="0" borderId="92" xfId="0" applyNumberFormat="1" applyBorder="1" applyAlignment="1" applyProtection="1"/>
    <xf numFmtId="49" fontId="0" fillId="0" borderId="93" xfId="0" applyNumberFormat="1" applyBorder="1" applyProtection="1"/>
    <xf numFmtId="49" fontId="0" fillId="0" borderId="94" xfId="0" applyNumberFormat="1" applyBorder="1" applyProtection="1"/>
    <xf numFmtId="49" fontId="4" fillId="0" borderId="94" xfId="0" applyNumberFormat="1" applyFont="1" applyBorder="1" applyProtection="1"/>
    <xf numFmtId="49" fontId="4" fillId="0" borderId="95" xfId="0" applyNumberFormat="1" applyFont="1" applyBorder="1" applyProtection="1"/>
    <xf numFmtId="49" fontId="4" fillId="0" borderId="96" xfId="0" applyNumberFormat="1" applyFont="1" applyBorder="1" applyProtection="1"/>
    <xf numFmtId="49" fontId="0" fillId="0" borderId="96" xfId="0" applyNumberFormat="1" applyBorder="1" applyProtection="1"/>
    <xf numFmtId="0" fontId="3" fillId="0" borderId="97" xfId="0" applyFont="1" applyBorder="1" applyAlignment="1" applyProtection="1">
      <alignment horizontal="center" vertical="center" wrapText="1"/>
    </xf>
    <xf numFmtId="1" fontId="4" fillId="0" borderId="12" xfId="0" applyNumberFormat="1" applyFont="1" applyBorder="1" applyAlignment="1" applyProtection="1">
      <alignment horizontal="right" vertical="center" wrapText="1"/>
      <protection locked="0"/>
    </xf>
    <xf numFmtId="1" fontId="4" fillId="0" borderId="23" xfId="0" applyNumberFormat="1" applyFont="1" applyBorder="1" applyAlignment="1" applyProtection="1">
      <alignment horizontal="right" vertical="center" wrapText="1"/>
      <protection locked="0"/>
    </xf>
    <xf numFmtId="10" fontId="27" fillId="3" borderId="12" xfId="4" applyNumberFormat="1" applyFont="1" applyFill="1" applyBorder="1" applyAlignment="1" applyProtection="1">
      <alignment horizontal="right" vertical="center" wrapText="1"/>
    </xf>
    <xf numFmtId="0" fontId="4" fillId="0" borderId="0" xfId="3" applyAlignment="1" applyProtection="1">
      <alignment horizontal="left" vertical="center" wrapText="1"/>
    </xf>
    <xf numFmtId="0" fontId="4" fillId="0" borderId="0" xfId="3" applyFill="1" applyAlignment="1" applyProtection="1">
      <alignment horizontal="left" vertical="center" wrapText="1"/>
    </xf>
    <xf numFmtId="0" fontId="4" fillId="0" borderId="0" xfId="3" applyFill="1" applyAlignment="1" applyProtection="1">
      <alignment horizontal="center" vertical="center" wrapText="1"/>
    </xf>
    <xf numFmtId="0" fontId="4" fillId="0" borderId="0" xfId="3" applyAlignment="1" applyProtection="1">
      <alignment horizontal="center" vertical="center" wrapText="1"/>
    </xf>
    <xf numFmtId="0" fontId="2" fillId="0" borderId="0" xfId="3" applyFont="1" applyFill="1" applyAlignment="1" applyProtection="1">
      <alignment horizontal="left" vertical="center" wrapText="1"/>
    </xf>
    <xf numFmtId="0" fontId="3" fillId="0" borderId="3" xfId="3" applyFont="1" applyBorder="1" applyAlignment="1" applyProtection="1">
      <alignment horizontal="left" vertical="center" wrapText="1"/>
    </xf>
    <xf numFmtId="0" fontId="3" fillId="0" borderId="0" xfId="3" applyFont="1" applyAlignment="1" applyProtection="1">
      <alignment horizontal="left" vertical="center" wrapText="1"/>
    </xf>
    <xf numFmtId="0" fontId="6" fillId="0" borderId="17" xfId="3" applyFont="1" applyBorder="1" applyAlignment="1" applyProtection="1">
      <alignment vertical="center" wrapText="1"/>
    </xf>
    <xf numFmtId="0" fontId="4" fillId="0" borderId="0" xfId="3" applyAlignment="1" applyProtection="1"/>
    <xf numFmtId="0" fontId="6" fillId="0" borderId="18" xfId="3" applyFont="1" applyBorder="1" applyAlignment="1" applyProtection="1">
      <alignment horizontal="center" vertical="center" wrapText="1"/>
    </xf>
    <xf numFmtId="0" fontId="4" fillId="0" borderId="17" xfId="3" applyBorder="1" applyAlignment="1" applyProtection="1"/>
    <xf numFmtId="0" fontId="4" fillId="0" borderId="0" xfId="3" applyBorder="1" applyAlignment="1" applyProtection="1"/>
    <xf numFmtId="0" fontId="4" fillId="0" borderId="18" xfId="3" applyBorder="1" applyAlignment="1" applyProtection="1"/>
    <xf numFmtId="0" fontId="4" fillId="0" borderId="17" xfId="3" applyBorder="1" applyAlignment="1" applyProtection="1">
      <alignment horizontal="left" vertical="center"/>
    </xf>
    <xf numFmtId="0" fontId="4" fillId="0" borderId="0" xfId="3" applyBorder="1" applyAlignment="1" applyProtection="1">
      <alignment horizontal="center" vertical="center" wrapText="1"/>
    </xf>
    <xf numFmtId="0" fontId="4" fillId="0" borderId="0" xfId="3" applyBorder="1" applyAlignment="1" applyProtection="1">
      <alignment horizontal="right" vertical="center" wrapText="1"/>
    </xf>
    <xf numFmtId="0" fontId="4" fillId="0" borderId="18" xfId="3" applyBorder="1" applyAlignment="1" applyProtection="1">
      <alignment horizontal="center" vertical="center" wrapText="1"/>
    </xf>
    <xf numFmtId="0" fontId="6" fillId="0" borderId="17"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4" fillId="0" borderId="18" xfId="3" applyBorder="1" applyAlignment="1" applyProtection="1">
      <alignment horizontal="left" vertical="center" wrapText="1"/>
    </xf>
    <xf numFmtId="0" fontId="4" fillId="0" borderId="0" xfId="3" applyBorder="1" applyAlignment="1" applyProtection="1">
      <alignment horizontal="left" vertical="center" wrapText="1"/>
    </xf>
    <xf numFmtId="44" fontId="0" fillId="0" borderId="0" xfId="2" applyFont="1" applyBorder="1" applyAlignment="1" applyProtection="1">
      <alignment horizontal="center" vertical="center" wrapText="1"/>
    </xf>
    <xf numFmtId="165" fontId="4" fillId="0" borderId="0" xfId="3" applyNumberFormat="1" applyBorder="1" applyAlignment="1" applyProtection="1">
      <alignment horizontal="center" vertical="center" wrapText="1"/>
    </xf>
    <xf numFmtId="0" fontId="4" fillId="0" borderId="17" xfId="3" applyBorder="1" applyAlignment="1" applyProtection="1">
      <alignment horizontal="left" vertical="center" wrapText="1"/>
    </xf>
    <xf numFmtId="0" fontId="4" fillId="0" borderId="17" xfId="3" applyBorder="1" applyAlignment="1" applyProtection="1">
      <alignment horizontal="right" vertical="center" wrapText="1"/>
    </xf>
    <xf numFmtId="0" fontId="4" fillId="0" borderId="13" xfId="3" applyBorder="1" applyAlignment="1" applyProtection="1">
      <alignment horizontal="left" vertical="center" wrapText="1"/>
    </xf>
    <xf numFmtId="0" fontId="4" fillId="0" borderId="7" xfId="3" applyBorder="1" applyAlignment="1" applyProtection="1">
      <alignment horizontal="left" vertical="center" wrapText="1"/>
    </xf>
    <xf numFmtId="0" fontId="4" fillId="0" borderId="14" xfId="3" applyBorder="1" applyAlignment="1" applyProtection="1">
      <alignment horizontal="left" vertical="center" wrapText="1"/>
    </xf>
    <xf numFmtId="165" fontId="4" fillId="0" borderId="7" xfId="3" applyNumberFormat="1" applyBorder="1" applyAlignment="1" applyProtection="1">
      <alignment horizontal="center" vertical="center" wrapText="1"/>
    </xf>
    <xf numFmtId="165" fontId="4" fillId="0" borderId="13" xfId="3" applyNumberFormat="1" applyBorder="1" applyAlignment="1" applyProtection="1">
      <alignment horizontal="center" vertical="center" wrapText="1"/>
    </xf>
    <xf numFmtId="0" fontId="3" fillId="0" borderId="17"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4" fillId="0" borderId="18" xfId="3" applyFont="1" applyBorder="1" applyAlignment="1" applyProtection="1">
      <alignment vertical="center" wrapText="1"/>
    </xf>
    <xf numFmtId="0" fontId="4" fillId="0" borderId="14" xfId="3" applyFont="1" applyBorder="1" applyAlignment="1" applyProtection="1">
      <alignment vertical="center" wrapText="1"/>
    </xf>
    <xf numFmtId="0" fontId="3" fillId="0" borderId="18" xfId="3" applyFont="1" applyBorder="1" applyAlignment="1" applyProtection="1">
      <alignment horizontal="left" vertical="center" wrapText="1"/>
    </xf>
    <xf numFmtId="0" fontId="4" fillId="0" borderId="0" xfId="3" applyFont="1" applyBorder="1" applyAlignment="1" applyProtection="1">
      <alignment horizontal="left" vertical="center" wrapText="1"/>
    </xf>
    <xf numFmtId="0" fontId="4" fillId="0" borderId="0" xfId="3" applyAlignment="1" applyProtection="1">
      <alignment horizontal="left" vertical="center"/>
    </xf>
    <xf numFmtId="0" fontId="4" fillId="0" borderId="6" xfId="3" applyBorder="1" applyAlignment="1" applyProtection="1">
      <alignment horizontal="left" vertical="center" wrapText="1"/>
    </xf>
    <xf numFmtId="0" fontId="4" fillId="0" borderId="7" xfId="3" applyFont="1" applyBorder="1" applyAlignment="1" applyProtection="1">
      <alignment horizontal="left" vertical="center" wrapText="1"/>
    </xf>
    <xf numFmtId="0" fontId="4" fillId="0" borderId="28" xfId="3" applyBorder="1" applyAlignment="1" applyProtection="1">
      <alignment horizontal="left" vertical="center" wrapText="1"/>
    </xf>
    <xf numFmtId="0" fontId="4" fillId="0" borderId="29" xfId="3" applyBorder="1" applyAlignment="1" applyProtection="1">
      <alignment horizontal="left" vertical="center" wrapText="1"/>
    </xf>
    <xf numFmtId="0" fontId="4" fillId="0" borderId="14" xfId="3" applyBorder="1" applyAlignment="1" applyProtection="1">
      <alignment horizontal="center" vertical="center" wrapText="1"/>
    </xf>
    <xf numFmtId="164" fontId="4" fillId="0" borderId="30" xfId="3" applyNumberFormat="1" applyBorder="1" applyAlignment="1" applyProtection="1">
      <alignment vertical="center" wrapText="1"/>
    </xf>
    <xf numFmtId="164" fontId="4" fillId="0" borderId="31" xfId="3" applyNumberFormat="1" applyBorder="1" applyAlignment="1" applyProtection="1">
      <alignment vertical="center" wrapText="1"/>
    </xf>
    <xf numFmtId="0" fontId="4" fillId="0" borderId="32" xfId="3" applyBorder="1" applyAlignment="1" applyProtection="1">
      <alignment horizontal="left" vertical="center" wrapText="1"/>
    </xf>
    <xf numFmtId="164" fontId="4" fillId="0" borderId="0" xfId="3" applyNumberFormat="1" applyBorder="1" applyAlignment="1" applyProtection="1">
      <alignment vertical="center" wrapText="1"/>
    </xf>
    <xf numFmtId="164" fontId="4" fillId="0" borderId="18" xfId="3" applyNumberFormat="1" applyBorder="1" applyAlignment="1" applyProtection="1">
      <alignment vertical="center" wrapText="1"/>
    </xf>
    <xf numFmtId="0" fontId="22" fillId="0" borderId="18" xfId="3" applyFont="1" applyBorder="1" applyAlignment="1" applyProtection="1">
      <alignment vertical="center" wrapText="1"/>
    </xf>
    <xf numFmtId="0" fontId="4" fillId="0" borderId="0" xfId="3" applyFont="1" applyBorder="1" applyAlignment="1" applyProtection="1">
      <alignment vertical="center"/>
    </xf>
    <xf numFmtId="0" fontId="3" fillId="0" borderId="0" xfId="3" applyFont="1" applyBorder="1" applyAlignment="1" applyProtection="1">
      <alignment vertical="top"/>
    </xf>
    <xf numFmtId="0" fontId="0" fillId="0" borderId="6" xfId="0" applyBorder="1"/>
    <xf numFmtId="0" fontId="4" fillId="0" borderId="7" xfId="0" applyFont="1" applyBorder="1"/>
    <xf numFmtId="0" fontId="4" fillId="0" borderId="17" xfId="0" applyFont="1" applyBorder="1" applyProtection="1"/>
    <xf numFmtId="0" fontId="0" fillId="0" borderId="6" xfId="0" applyBorder="1" applyAlignment="1" applyProtection="1">
      <alignment horizontal="center"/>
    </xf>
    <xf numFmtId="0" fontId="0" fillId="0" borderId="17" xfId="0" applyBorder="1" applyProtection="1"/>
    <xf numFmtId="0" fontId="6" fillId="0" borderId="17" xfId="0" applyFont="1" applyBorder="1" applyProtection="1"/>
    <xf numFmtId="0" fontId="6" fillId="0" borderId="13" xfId="0" applyFont="1" applyBorder="1" applyProtection="1"/>
    <xf numFmtId="9" fontId="0" fillId="0" borderId="2" xfId="4" applyFont="1" applyBorder="1"/>
    <xf numFmtId="0" fontId="0" fillId="0" borderId="13" xfId="0" applyBorder="1"/>
    <xf numFmtId="0" fontId="0" fillId="0" borderId="17" xfId="0" applyBorder="1" applyAlignment="1">
      <alignment horizontal="left"/>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4" fillId="8" borderId="0" xfId="3" applyFill="1" applyAlignment="1" applyProtection="1">
      <alignment horizontal="left" vertical="center" wrapText="1"/>
    </xf>
    <xf numFmtId="0" fontId="3" fillId="8" borderId="0" xfId="3" applyFont="1" applyFill="1" applyBorder="1" applyAlignment="1" applyProtection="1">
      <alignment horizontal="center" vertical="center" wrapText="1"/>
    </xf>
    <xf numFmtId="0" fontId="4" fillId="8" borderId="0" xfId="3" applyFont="1" applyFill="1" applyBorder="1" applyAlignment="1" applyProtection="1">
      <alignment horizontal="center" vertical="center" wrapText="1"/>
    </xf>
    <xf numFmtId="0" fontId="3" fillId="8" borderId="18" xfId="3" applyFont="1" applyFill="1" applyBorder="1" applyAlignment="1" applyProtection="1">
      <alignment horizontal="center" vertical="center" wrapText="1"/>
    </xf>
    <xf numFmtId="0" fontId="4" fillId="8" borderId="0" xfId="3" applyFill="1" applyBorder="1" applyAlignment="1" applyProtection="1">
      <alignment vertical="center" wrapText="1"/>
    </xf>
    <xf numFmtId="0" fontId="4" fillId="8" borderId="0" xfId="3" applyFont="1" applyFill="1" applyBorder="1" applyAlignment="1" applyProtection="1">
      <alignment vertical="center" wrapText="1"/>
    </xf>
    <xf numFmtId="0" fontId="4" fillId="8" borderId="0" xfId="3" applyFill="1" applyBorder="1" applyAlignment="1" applyProtection="1">
      <alignment horizontal="center" vertical="center" wrapText="1"/>
    </xf>
    <xf numFmtId="0" fontId="4" fillId="8" borderId="18" xfId="3" applyFill="1" applyBorder="1" applyAlignment="1" applyProtection="1">
      <alignment horizontal="center" vertical="center" wrapText="1"/>
    </xf>
    <xf numFmtId="0" fontId="4" fillId="8" borderId="14" xfId="3" applyFill="1" applyBorder="1" applyAlignment="1" applyProtection="1">
      <alignment horizontal="center" vertical="center" wrapText="1"/>
    </xf>
    <xf numFmtId="0" fontId="28" fillId="9" borderId="15" xfId="0" applyFont="1" applyFill="1" applyBorder="1" applyAlignment="1" applyProtection="1">
      <alignment horizontal="center" vertical="center" wrapText="1"/>
    </xf>
    <xf numFmtId="10" fontId="4" fillId="9" borderId="12" xfId="0" applyNumberFormat="1" applyFont="1" applyFill="1" applyBorder="1" applyAlignment="1" applyProtection="1">
      <alignment horizontal="center" vertical="center" wrapText="1"/>
    </xf>
    <xf numFmtId="10" fontId="4" fillId="9" borderId="23" xfId="0" applyNumberFormat="1" applyFont="1" applyFill="1" applyBorder="1" applyAlignment="1" applyProtection="1">
      <alignment horizontal="center" vertical="center" wrapText="1"/>
    </xf>
    <xf numFmtId="0" fontId="56" fillId="0" borderId="0" xfId="0" applyFont="1" applyAlignment="1" applyProtection="1"/>
    <xf numFmtId="0" fontId="56" fillId="0" borderId="0" xfId="0" applyFont="1" applyProtection="1"/>
    <xf numFmtId="0" fontId="4" fillId="0" borderId="17" xfId="0" applyFont="1" applyBorder="1"/>
    <xf numFmtId="0" fontId="4" fillId="8" borderId="0" xfId="3" applyFill="1" applyBorder="1" applyAlignment="1" applyProtection="1">
      <alignment horizontal="left" vertical="center" wrapText="1"/>
    </xf>
    <xf numFmtId="0" fontId="4" fillId="8" borderId="7" xfId="3" applyFill="1" applyBorder="1" applyAlignment="1" applyProtection="1">
      <alignment horizontal="right" vertical="center" wrapText="1"/>
    </xf>
    <xf numFmtId="0" fontId="4" fillId="8" borderId="7" xfId="3" applyFill="1" applyBorder="1" applyAlignment="1" applyProtection="1">
      <alignment horizontal="left" vertical="center" wrapText="1"/>
    </xf>
    <xf numFmtId="0" fontId="4" fillId="8" borderId="17" xfId="3" applyFill="1" applyBorder="1" applyAlignment="1" applyProtection="1">
      <alignment horizontal="left" vertical="center" wrapText="1"/>
    </xf>
    <xf numFmtId="49" fontId="4" fillId="0" borderId="98" xfId="0" applyNumberFormat="1" applyFont="1" applyBorder="1" applyAlignment="1" applyProtection="1">
      <alignment horizontal="center"/>
      <protection locked="0"/>
    </xf>
    <xf numFmtId="0" fontId="41" fillId="0" borderId="17" xfId="3" applyFont="1" applyBorder="1" applyAlignment="1" applyProtection="1">
      <alignment vertical="center" wrapText="1"/>
    </xf>
    <xf numFmtId="0" fontId="41" fillId="0" borderId="0" xfId="3" applyFont="1" applyBorder="1" applyAlignment="1" applyProtection="1">
      <alignment vertical="center" wrapText="1"/>
    </xf>
    <xf numFmtId="0" fontId="41" fillId="0" borderId="18" xfId="3" applyFont="1" applyBorder="1" applyAlignment="1" applyProtection="1">
      <alignment vertical="center" wrapText="1"/>
    </xf>
    <xf numFmtId="49" fontId="4" fillId="0" borderId="27" xfId="0" applyNumberFormat="1" applyFont="1" applyBorder="1" applyProtection="1"/>
    <xf numFmtId="0" fontId="3" fillId="10" borderId="2" xfId="0" applyFont="1" applyFill="1" applyBorder="1" applyAlignment="1" applyProtection="1">
      <alignment horizontal="left" vertical="top" wrapText="1"/>
    </xf>
    <xf numFmtId="0" fontId="3" fillId="10" borderId="7" xfId="0" applyFont="1" applyFill="1" applyBorder="1" applyAlignment="1" applyProtection="1">
      <alignment horizontal="left" vertical="top" wrapText="1"/>
    </xf>
    <xf numFmtId="0" fontId="3" fillId="10" borderId="33" xfId="0" applyFont="1" applyFill="1" applyBorder="1" applyAlignment="1" applyProtection="1">
      <alignment horizontal="left" vertical="top" wrapText="1"/>
    </xf>
    <xf numFmtId="49" fontId="0" fillId="0" borderId="6" xfId="0" applyNumberFormat="1" applyBorder="1" applyAlignment="1" applyProtection="1">
      <alignment vertical="center"/>
    </xf>
    <xf numFmtId="0" fontId="4" fillId="0" borderId="3" xfId="0" applyFont="1" applyBorder="1" applyAlignment="1" applyProtection="1">
      <alignment vertical="center"/>
    </xf>
    <xf numFmtId="167" fontId="0" fillId="7" borderId="24" xfId="0" applyNumberFormat="1" applyFill="1" applyBorder="1" applyAlignment="1" applyProtection="1">
      <alignment vertical="center"/>
    </xf>
    <xf numFmtId="5" fontId="4" fillId="0" borderId="24" xfId="1" applyNumberFormat="1" applyFont="1" applyBorder="1" applyAlignment="1" applyProtection="1">
      <alignment horizontal="right" vertical="center"/>
    </xf>
    <xf numFmtId="49" fontId="4" fillId="0" borderId="17" xfId="0" applyNumberFormat="1" applyFont="1" applyFill="1" applyBorder="1" applyAlignment="1" applyProtection="1">
      <alignment vertical="center"/>
    </xf>
    <xf numFmtId="49" fontId="3" fillId="0" borderId="99" xfId="0" applyNumberFormat="1" applyFont="1" applyFill="1" applyBorder="1" applyAlignment="1" applyProtection="1">
      <alignment vertical="center"/>
    </xf>
    <xf numFmtId="0" fontId="3" fillId="0" borderId="100" xfId="0" applyFont="1" applyFill="1" applyBorder="1" applyAlignment="1" applyProtection="1">
      <alignment vertical="center" wrapText="1"/>
    </xf>
    <xf numFmtId="167" fontId="3" fillId="0" borderId="101" xfId="0" applyNumberFormat="1" applyFont="1" applyFill="1" applyBorder="1" applyAlignment="1" applyProtection="1">
      <alignment vertical="center"/>
    </xf>
    <xf numFmtId="167" fontId="3" fillId="0" borderId="101" xfId="0" applyNumberFormat="1" applyFont="1" applyFill="1" applyBorder="1" applyAlignment="1" applyProtection="1">
      <alignment horizontal="right" vertical="center"/>
    </xf>
    <xf numFmtId="5" fontId="3" fillId="0" borderId="101" xfId="1" applyNumberFormat="1" applyFont="1" applyBorder="1" applyAlignment="1" applyProtection="1">
      <alignment horizontal="right" vertical="center"/>
    </xf>
    <xf numFmtId="49" fontId="4" fillId="0" borderId="27" xfId="0" applyNumberFormat="1" applyFont="1" applyBorder="1" applyAlignment="1" applyProtection="1">
      <alignment vertical="center"/>
    </xf>
    <xf numFmtId="49" fontId="0" fillId="0" borderId="0" xfId="0" applyNumberFormat="1" applyAlignment="1" applyProtection="1">
      <alignment vertical="center"/>
    </xf>
    <xf numFmtId="0" fontId="3" fillId="0" borderId="0" xfId="0" applyFont="1" applyAlignment="1" applyProtection="1">
      <alignment horizontal="right" vertical="center"/>
    </xf>
    <xf numFmtId="0" fontId="3" fillId="0" borderId="6" xfId="0" applyFont="1" applyBorder="1" applyAlignment="1" applyProtection="1">
      <alignment horizontal="center"/>
    </xf>
    <xf numFmtId="0" fontId="0" fillId="11" borderId="24" xfId="0" applyFill="1" applyBorder="1"/>
    <xf numFmtId="0" fontId="0" fillId="0" borderId="17" xfId="0" applyBorder="1" applyAlignment="1" applyProtection="1">
      <alignment horizontal="center"/>
    </xf>
    <xf numFmtId="0" fontId="4" fillId="11" borderId="4" xfId="0" applyFont="1" applyFill="1" applyBorder="1"/>
    <xf numFmtId="0" fontId="0" fillId="11" borderId="4" xfId="0" applyFill="1" applyBorder="1"/>
    <xf numFmtId="0" fontId="4" fillId="0" borderId="17" xfId="0" applyFont="1" applyFill="1" applyBorder="1" applyProtection="1"/>
    <xf numFmtId="9" fontId="0" fillId="0" borderId="34" xfId="5" applyFont="1" applyBorder="1"/>
    <xf numFmtId="9" fontId="0" fillId="0" borderId="12" xfId="0" applyNumberFormat="1" applyBorder="1"/>
    <xf numFmtId="0" fontId="4" fillId="0" borderId="13" xfId="0" applyFont="1" applyFill="1" applyBorder="1" applyProtection="1"/>
    <xf numFmtId="9" fontId="4" fillId="9" borderId="34" xfId="5" applyFont="1" applyFill="1" applyBorder="1"/>
    <xf numFmtId="0" fontId="0" fillId="9" borderId="12" xfId="0" applyFill="1" applyBorder="1"/>
    <xf numFmtId="0" fontId="3" fillId="0" borderId="2" xfId="0" applyFont="1" applyBorder="1" applyAlignment="1" applyProtection="1">
      <alignment horizontal="center" vertical="center" wrapText="1"/>
    </xf>
    <xf numFmtId="167" fontId="0" fillId="0" borderId="2" xfId="0" applyNumberFormat="1" applyBorder="1" applyAlignment="1" applyProtection="1">
      <alignment vertical="center" wrapText="1"/>
    </xf>
    <xf numFmtId="167" fontId="0" fillId="0" borderId="2" xfId="0" applyNumberFormat="1" applyBorder="1" applyAlignment="1" applyProtection="1">
      <alignment horizontal="right" vertical="center" wrapText="1"/>
    </xf>
    <xf numFmtId="167" fontId="0" fillId="0" borderId="3" xfId="0" applyNumberFormat="1" applyBorder="1" applyAlignment="1" applyProtection="1">
      <alignment horizontal="right" vertical="center" wrapText="1"/>
    </xf>
    <xf numFmtId="0" fontId="3" fillId="12" borderId="35" xfId="0" applyFont="1" applyFill="1" applyBorder="1" applyAlignment="1" applyProtection="1">
      <alignment vertical="center" wrapText="1"/>
    </xf>
    <xf numFmtId="0" fontId="3" fillId="12" borderId="36" xfId="0" applyFont="1" applyFill="1" applyBorder="1" applyAlignment="1" applyProtection="1">
      <alignment vertical="center" wrapText="1"/>
    </xf>
    <xf numFmtId="0" fontId="3" fillId="12" borderId="37" xfId="0" applyFont="1" applyFill="1" applyBorder="1" applyAlignment="1" applyProtection="1">
      <alignment vertical="center" wrapText="1"/>
    </xf>
    <xf numFmtId="0" fontId="3" fillId="12" borderId="38" xfId="0" applyFont="1" applyFill="1" applyBorder="1" applyAlignment="1" applyProtection="1">
      <alignment vertical="center" wrapText="1"/>
    </xf>
    <xf numFmtId="9" fontId="3" fillId="13" borderId="34" xfId="4" applyFont="1" applyFill="1" applyBorder="1" applyAlignment="1" applyProtection="1">
      <alignment horizontal="center" vertical="center"/>
    </xf>
    <xf numFmtId="0" fontId="0" fillId="14" borderId="10" xfId="0" applyFill="1" applyBorder="1" applyAlignment="1" applyProtection="1">
      <alignment vertical="center" wrapText="1"/>
    </xf>
    <xf numFmtId="0" fontId="3" fillId="14" borderId="19" xfId="0" quotePrefix="1" applyFont="1" applyFill="1" applyBorder="1" applyAlignment="1" applyProtection="1">
      <alignment horizontal="right" vertical="center"/>
    </xf>
    <xf numFmtId="9" fontId="57" fillId="14" borderId="39" xfId="5" applyNumberFormat="1" applyFont="1" applyFill="1" applyBorder="1" applyAlignment="1" applyProtection="1">
      <alignment horizontal="left" vertical="center" wrapText="1"/>
    </xf>
    <xf numFmtId="167" fontId="4" fillId="0" borderId="12" xfId="0" applyNumberFormat="1" applyFont="1" applyFill="1" applyBorder="1" applyAlignment="1" applyProtection="1">
      <alignment horizontal="right" vertical="center" wrapText="1"/>
    </xf>
    <xf numFmtId="167" fontId="4" fillId="0" borderId="23" xfId="0" applyNumberFormat="1" applyFont="1" applyFill="1" applyBorder="1" applyAlignment="1" applyProtection="1">
      <alignment horizontal="right" vertical="center" wrapText="1"/>
    </xf>
    <xf numFmtId="167" fontId="4" fillId="0" borderId="12" xfId="0" applyNumberFormat="1" applyFont="1" applyBorder="1" applyAlignment="1" applyProtection="1">
      <alignment horizontal="right" vertical="center" wrapText="1"/>
    </xf>
    <xf numFmtId="167" fontId="4" fillId="0" borderId="23" xfId="0" applyNumberFormat="1" applyFont="1" applyBorder="1" applyAlignment="1" applyProtection="1">
      <alignment horizontal="right" vertical="center" wrapText="1"/>
    </xf>
    <xf numFmtId="0" fontId="3" fillId="0" borderId="18" xfId="0" applyFont="1" applyBorder="1" applyAlignment="1" applyProtection="1">
      <alignment vertical="center" wrapText="1"/>
    </xf>
    <xf numFmtId="9" fontId="3" fillId="15" borderId="40" xfId="4" applyFont="1" applyFill="1" applyBorder="1" applyAlignment="1" applyProtection="1">
      <alignment horizontal="center" vertical="center"/>
      <protection locked="0"/>
    </xf>
    <xf numFmtId="0" fontId="58" fillId="5" borderId="0" xfId="0" applyFont="1" applyFill="1" applyBorder="1" applyAlignment="1" applyProtection="1">
      <alignment horizontal="center" vertical="center" wrapText="1"/>
    </xf>
    <xf numFmtId="0" fontId="22" fillId="0" borderId="37" xfId="3" applyFont="1" applyBorder="1" applyAlignment="1" applyProtection="1">
      <alignment horizontal="center" vertical="center"/>
    </xf>
    <xf numFmtId="0" fontId="22" fillId="0" borderId="37" xfId="3" applyFont="1" applyBorder="1" applyAlignment="1" applyProtection="1">
      <alignment horizontal="center" vertical="center" wrapText="1"/>
    </xf>
    <xf numFmtId="0" fontId="3" fillId="0" borderId="17" xfId="3" applyFont="1" applyBorder="1" applyAlignment="1" applyProtection="1">
      <alignment horizontal="right" vertical="center" wrapText="1"/>
    </xf>
    <xf numFmtId="0" fontId="3" fillId="0" borderId="0" xfId="3" applyFont="1" applyBorder="1" applyAlignment="1" applyProtection="1">
      <alignment horizontal="right" vertical="center" wrapText="1"/>
    </xf>
    <xf numFmtId="0" fontId="3" fillId="0" borderId="60" xfId="3" applyFont="1" applyBorder="1" applyAlignment="1" applyProtection="1">
      <alignment horizontal="right" vertical="center" wrapText="1"/>
    </xf>
    <xf numFmtId="0" fontId="4" fillId="0" borderId="1" xfId="3" applyFont="1" applyBorder="1" applyAlignment="1" applyProtection="1">
      <alignment horizontal="left" vertical="center" wrapText="1"/>
      <protection locked="0"/>
    </xf>
    <xf numFmtId="0" fontId="3" fillId="0" borderId="70" xfId="3" applyFont="1" applyBorder="1" applyAlignment="1" applyProtection="1">
      <alignment horizontal="right" vertical="center" wrapText="1"/>
    </xf>
    <xf numFmtId="0" fontId="4" fillId="0" borderId="72" xfId="3" applyFont="1" applyBorder="1" applyAlignment="1" applyProtection="1">
      <alignment horizontal="left" vertical="center" wrapText="1"/>
      <protection locked="0"/>
    </xf>
    <xf numFmtId="0" fontId="4" fillId="0" borderId="28" xfId="3" applyFont="1" applyBorder="1" applyAlignment="1" applyProtection="1">
      <alignment horizontal="left" vertical="center" wrapText="1"/>
      <protection locked="0"/>
    </xf>
    <xf numFmtId="0" fontId="4" fillId="0" borderId="47" xfId="3" applyFont="1" applyBorder="1" applyAlignment="1" applyProtection="1">
      <alignment horizontal="left" vertical="center" wrapText="1"/>
      <protection locked="0"/>
    </xf>
    <xf numFmtId="0" fontId="4" fillId="0" borderId="48" xfId="3" applyFont="1" applyBorder="1" applyAlignment="1" applyProtection="1">
      <alignment horizontal="left" vertical="center" wrapText="1"/>
      <protection locked="0"/>
    </xf>
    <xf numFmtId="0" fontId="4" fillId="0" borderId="55" xfId="3" applyFont="1" applyBorder="1" applyAlignment="1" applyProtection="1">
      <alignment horizontal="left" vertical="center" wrapText="1"/>
      <protection locked="0"/>
    </xf>
    <xf numFmtId="0" fontId="4" fillId="0" borderId="47" xfId="3" applyBorder="1" applyAlignment="1" applyProtection="1">
      <alignment horizontal="left" vertical="center" wrapText="1"/>
      <protection locked="0"/>
    </xf>
    <xf numFmtId="0" fontId="4" fillId="0" borderId="48" xfId="3" applyBorder="1" applyAlignment="1" applyProtection="1">
      <alignment horizontal="left" vertical="center" wrapText="1"/>
      <protection locked="0"/>
    </xf>
    <xf numFmtId="0" fontId="4" fillId="0" borderId="55" xfId="3" applyBorder="1" applyAlignment="1" applyProtection="1">
      <alignment horizontal="left" vertical="center" wrapText="1"/>
      <protection locked="0"/>
    </xf>
    <xf numFmtId="0" fontId="9" fillId="0" borderId="6"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9" fillId="0" borderId="3" xfId="3" applyFont="1" applyBorder="1" applyAlignment="1" applyProtection="1">
      <alignment horizontal="left" vertical="center" wrapText="1"/>
    </xf>
    <xf numFmtId="0" fontId="9" fillId="0" borderId="17" xfId="3" applyFont="1" applyBorder="1" applyAlignment="1" applyProtection="1">
      <alignment horizontal="left" vertical="center" wrapText="1"/>
    </xf>
    <xf numFmtId="0" fontId="9" fillId="0" borderId="0" xfId="3" applyFont="1" applyBorder="1" applyAlignment="1" applyProtection="1">
      <alignment horizontal="left" vertical="center" wrapText="1"/>
    </xf>
    <xf numFmtId="0" fontId="9" fillId="0" borderId="18" xfId="3" applyFont="1" applyBorder="1" applyAlignment="1" applyProtection="1">
      <alignment horizontal="left" vertical="center" wrapText="1"/>
    </xf>
    <xf numFmtId="0" fontId="3" fillId="0" borderId="71" xfId="3" applyFont="1" applyBorder="1" applyAlignment="1" applyProtection="1">
      <alignment horizontal="center" vertical="center"/>
    </xf>
    <xf numFmtId="0" fontId="3" fillId="0" borderId="32" xfId="3" applyFont="1" applyBorder="1" applyAlignment="1" applyProtection="1">
      <alignment horizontal="center" vertical="center"/>
    </xf>
    <xf numFmtId="0" fontId="3" fillId="0" borderId="51" xfId="3" applyFont="1" applyBorder="1" applyAlignment="1" applyProtection="1">
      <alignment horizontal="center" vertical="center"/>
    </xf>
    <xf numFmtId="164" fontId="4" fillId="0" borderId="32" xfId="3" applyNumberFormat="1" applyBorder="1" applyAlignment="1" applyProtection="1">
      <alignment horizontal="center" vertical="center" wrapText="1"/>
      <protection locked="0"/>
    </xf>
    <xf numFmtId="0" fontId="3" fillId="0" borderId="6" xfId="3" applyFont="1" applyBorder="1" applyAlignment="1" applyProtection="1">
      <alignment horizontal="left" vertical="center" wrapText="1"/>
    </xf>
    <xf numFmtId="0" fontId="3" fillId="0" borderId="2" xfId="3" applyFont="1" applyBorder="1" applyAlignment="1" applyProtection="1">
      <alignment horizontal="left" vertical="center" wrapText="1"/>
    </xf>
    <xf numFmtId="0" fontId="3" fillId="0" borderId="3" xfId="3" applyFont="1" applyBorder="1" applyAlignment="1" applyProtection="1">
      <alignment horizontal="left" vertical="center" wrapText="1"/>
    </xf>
    <xf numFmtId="0" fontId="4" fillId="0" borderId="43" xfId="3" applyFont="1" applyBorder="1" applyAlignment="1" applyProtection="1">
      <alignment horizontal="left" vertical="center" wrapText="1"/>
      <protection locked="0"/>
    </xf>
    <xf numFmtId="0" fontId="4" fillId="0" borderId="30" xfId="3" applyFont="1" applyBorder="1" applyAlignment="1" applyProtection="1">
      <alignment horizontal="left" vertical="center" wrapText="1"/>
      <protection locked="0"/>
    </xf>
    <xf numFmtId="0" fontId="4" fillId="0" borderId="44" xfId="3" applyFont="1" applyBorder="1" applyAlignment="1" applyProtection="1">
      <alignment horizontal="left" vertical="center" wrapText="1"/>
      <protection locked="0"/>
    </xf>
    <xf numFmtId="0" fontId="4" fillId="0" borderId="70" xfId="3" applyFont="1" applyBorder="1" applyAlignment="1" applyProtection="1">
      <alignment horizontal="left" vertical="center" wrapText="1"/>
      <protection locked="0"/>
    </xf>
    <xf numFmtId="0" fontId="4" fillId="0" borderId="0" xfId="3" applyFont="1" applyBorder="1" applyAlignment="1" applyProtection="1">
      <alignment horizontal="left" vertical="center" wrapText="1"/>
      <protection locked="0"/>
    </xf>
    <xf numFmtId="0" fontId="4" fillId="0" borderId="60" xfId="3" applyFont="1" applyBorder="1" applyAlignment="1" applyProtection="1">
      <alignment horizontal="left" vertical="center" wrapText="1"/>
      <protection locked="0"/>
    </xf>
    <xf numFmtId="0" fontId="4" fillId="0" borderId="45" xfId="3" applyFont="1" applyBorder="1" applyAlignment="1" applyProtection="1">
      <alignment horizontal="left" vertical="center" wrapText="1"/>
      <protection locked="0"/>
    </xf>
    <xf numFmtId="0" fontId="4" fillId="0" borderId="41" xfId="3" applyFont="1" applyBorder="1" applyAlignment="1" applyProtection="1">
      <alignment horizontal="left" vertical="center" wrapText="1"/>
      <protection locked="0"/>
    </xf>
    <xf numFmtId="0" fontId="4" fillId="0" borderId="46" xfId="3" applyFont="1" applyBorder="1" applyAlignment="1" applyProtection="1">
      <alignment horizontal="left" vertical="center" wrapText="1"/>
      <protection locked="0"/>
    </xf>
    <xf numFmtId="0" fontId="4" fillId="0" borderId="43" xfId="3" applyBorder="1" applyAlignment="1" applyProtection="1">
      <alignment horizontal="left" vertical="center" wrapText="1"/>
    </xf>
    <xf numFmtId="0" fontId="4" fillId="0" borderId="45" xfId="3" applyBorder="1" applyAlignment="1" applyProtection="1">
      <alignment horizontal="left" vertical="center" wrapText="1"/>
    </xf>
    <xf numFmtId="0" fontId="4" fillId="0" borderId="31" xfId="3" applyFont="1" applyBorder="1" applyAlignment="1" applyProtection="1">
      <alignment horizontal="left" vertical="center" wrapText="1"/>
      <protection locked="0"/>
    </xf>
    <xf numFmtId="0" fontId="4" fillId="0" borderId="42" xfId="3" applyFont="1" applyBorder="1" applyAlignment="1" applyProtection="1">
      <alignment horizontal="left" vertical="center" wrapText="1"/>
      <protection locked="0"/>
    </xf>
    <xf numFmtId="0" fontId="7" fillId="0" borderId="41" xfId="3" applyFont="1" applyBorder="1" applyAlignment="1" applyProtection="1">
      <alignment horizontal="left" vertical="center" wrapText="1"/>
    </xf>
    <xf numFmtId="0" fontId="8" fillId="0" borderId="0" xfId="3" applyFont="1" applyBorder="1" applyAlignment="1" applyProtection="1">
      <alignment horizontal="left" vertical="center" wrapText="1"/>
    </xf>
    <xf numFmtId="0" fontId="3" fillId="0" borderId="17"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4" fillId="0" borderId="56" xfId="3" applyFont="1" applyBorder="1" applyAlignment="1" applyProtection="1">
      <alignment horizontal="left" vertical="center" wrapText="1"/>
      <protection locked="0"/>
    </xf>
    <xf numFmtId="0" fontId="4" fillId="0" borderId="58" xfId="3" applyFont="1" applyBorder="1" applyAlignment="1" applyProtection="1">
      <alignment horizontal="left" vertical="center" wrapText="1"/>
      <protection locked="0"/>
    </xf>
    <xf numFmtId="0" fontId="4" fillId="0" borderId="61" xfId="3" applyFont="1" applyBorder="1" applyAlignment="1" applyProtection="1">
      <alignment horizontal="left" vertical="center" wrapText="1"/>
      <protection locked="0"/>
    </xf>
    <xf numFmtId="0" fontId="4" fillId="0" borderId="62" xfId="3" applyFont="1" applyBorder="1" applyAlignment="1" applyProtection="1">
      <alignment horizontal="left" vertical="center" wrapText="1"/>
      <protection locked="0"/>
    </xf>
    <xf numFmtId="0" fontId="3" fillId="0" borderId="13" xfId="3" applyFont="1" applyBorder="1" applyAlignment="1" applyProtection="1">
      <alignment horizontal="left" vertical="center" wrapText="1"/>
    </xf>
    <xf numFmtId="0" fontId="3" fillId="0" borderId="7" xfId="3" applyFont="1" applyBorder="1" applyAlignment="1" applyProtection="1">
      <alignment horizontal="left" vertical="center" wrapText="1"/>
    </xf>
    <xf numFmtId="0" fontId="4" fillId="0" borderId="63" xfId="3" applyFont="1" applyBorder="1" applyAlignment="1" applyProtection="1">
      <alignment horizontal="left" vertical="center" wrapText="1"/>
      <protection locked="0"/>
    </xf>
    <xf numFmtId="0" fontId="4" fillId="0" borderId="64" xfId="3" applyFont="1" applyBorder="1" applyAlignment="1" applyProtection="1">
      <alignment horizontal="left" vertical="center" wrapText="1"/>
      <protection locked="0"/>
    </xf>
    <xf numFmtId="0" fontId="4" fillId="0" borderId="65" xfId="3" applyFont="1" applyBorder="1" applyAlignment="1" applyProtection="1">
      <alignment horizontal="left" vertical="center" wrapText="1"/>
      <protection locked="0"/>
    </xf>
    <xf numFmtId="0" fontId="4" fillId="0" borderId="66" xfId="3" applyFont="1" applyBorder="1" applyAlignment="1" applyProtection="1">
      <alignment horizontal="left" vertical="center" wrapText="1"/>
      <protection locked="0"/>
    </xf>
    <xf numFmtId="0" fontId="4" fillId="0" borderId="67" xfId="3" applyFont="1" applyBorder="1" applyAlignment="1" applyProtection="1">
      <alignment horizontal="left" vertical="center" wrapText="1"/>
      <protection locked="0"/>
    </xf>
    <xf numFmtId="0" fontId="4" fillId="0" borderId="68" xfId="3" applyFont="1" applyBorder="1" applyAlignment="1" applyProtection="1">
      <alignment horizontal="left" vertical="center" wrapText="1"/>
      <protection locked="0"/>
    </xf>
    <xf numFmtId="0" fontId="4" fillId="0" borderId="69" xfId="3" applyFont="1" applyBorder="1" applyAlignment="1" applyProtection="1">
      <alignment horizontal="left" vertical="center" wrapText="1"/>
      <protection locked="0"/>
    </xf>
    <xf numFmtId="0" fontId="3" fillId="0" borderId="18" xfId="3" applyFont="1" applyBorder="1" applyAlignment="1" applyProtection="1">
      <alignment horizontal="left" vertical="center" wrapText="1"/>
    </xf>
    <xf numFmtId="0" fontId="4" fillId="0" borderId="28" xfId="3" applyFont="1" applyBorder="1" applyAlignment="1" applyProtection="1">
      <alignment horizontal="center" vertical="center" wrapText="1"/>
      <protection locked="0"/>
    </xf>
    <xf numFmtId="0" fontId="4" fillId="0" borderId="47" xfId="3" applyFont="1" applyBorder="1" applyAlignment="1" applyProtection="1">
      <alignment horizontal="center" vertical="center" wrapText="1"/>
      <protection locked="0"/>
    </xf>
    <xf numFmtId="0" fontId="4" fillId="0" borderId="55" xfId="3" applyFont="1" applyBorder="1" applyAlignment="1" applyProtection="1">
      <alignment horizontal="center" vertical="center" wrapText="1"/>
      <protection locked="0"/>
    </xf>
    <xf numFmtId="0" fontId="3" fillId="0" borderId="60" xfId="3" applyFont="1" applyBorder="1" applyAlignment="1" applyProtection="1">
      <alignment horizontal="left" vertical="center" wrapText="1"/>
    </xf>
    <xf numFmtId="0" fontId="3" fillId="0" borderId="17" xfId="3" applyFont="1" applyBorder="1" applyAlignment="1" applyProtection="1">
      <alignment horizontal="center" wrapText="1"/>
    </xf>
    <xf numFmtId="0" fontId="3" fillId="0" borderId="0" xfId="3" applyFont="1" applyBorder="1" applyAlignment="1" applyProtection="1">
      <alignment horizontal="center" wrapText="1"/>
    </xf>
    <xf numFmtId="0" fontId="3" fillId="0" borderId="18" xfId="3" applyFont="1" applyBorder="1" applyAlignment="1" applyProtection="1">
      <alignment horizontal="center" wrapText="1"/>
    </xf>
    <xf numFmtId="0" fontId="4" fillId="0" borderId="57" xfId="3" applyFont="1" applyBorder="1" applyAlignment="1" applyProtection="1">
      <alignment horizontal="left" vertical="center" wrapText="1"/>
      <protection locked="0"/>
    </xf>
    <xf numFmtId="0" fontId="4" fillId="0" borderId="59" xfId="3" applyFont="1" applyBorder="1" applyAlignment="1" applyProtection="1">
      <alignment horizontal="left" vertical="center" wrapText="1"/>
      <protection locked="0"/>
    </xf>
    <xf numFmtId="0" fontId="4" fillId="0" borderId="0" xfId="3" applyBorder="1" applyProtection="1"/>
    <xf numFmtId="0" fontId="4" fillId="0" borderId="60" xfId="3" applyBorder="1" applyProtection="1"/>
    <xf numFmtId="0" fontId="4" fillId="0" borderId="0" xfId="3" applyFont="1" applyBorder="1" applyAlignment="1" applyProtection="1">
      <alignment horizontal="left" wrapText="1"/>
    </xf>
    <xf numFmtId="42" fontId="6" fillId="8" borderId="43" xfId="2" applyNumberFormat="1" applyFont="1" applyFill="1" applyBorder="1" applyAlignment="1" applyProtection="1">
      <alignment horizontal="center" vertical="center" wrapText="1"/>
    </xf>
    <xf numFmtId="42" fontId="6" fillId="8" borderId="30" xfId="2" applyNumberFormat="1" applyFont="1" applyFill="1" applyBorder="1" applyAlignment="1" applyProtection="1">
      <alignment horizontal="center" vertical="center" wrapText="1"/>
    </xf>
    <xf numFmtId="42" fontId="6" fillId="8" borderId="44" xfId="2" applyNumberFormat="1" applyFont="1" applyFill="1" applyBorder="1" applyAlignment="1" applyProtection="1">
      <alignment horizontal="center" vertical="center" wrapText="1"/>
    </xf>
    <xf numFmtId="42" fontId="6" fillId="8" borderId="45" xfId="2" applyNumberFormat="1" applyFont="1" applyFill="1" applyBorder="1" applyAlignment="1" applyProtection="1">
      <alignment horizontal="center" vertical="center" wrapText="1"/>
    </xf>
    <xf numFmtId="42" fontId="6" fillId="8" borderId="41" xfId="2" applyNumberFormat="1" applyFont="1" applyFill="1" applyBorder="1" applyAlignment="1" applyProtection="1">
      <alignment horizontal="center" vertical="center" wrapText="1"/>
    </xf>
    <xf numFmtId="42" fontId="6" fillId="8" borderId="46" xfId="2" applyNumberFormat="1" applyFont="1" applyFill="1" applyBorder="1" applyAlignment="1" applyProtection="1">
      <alignment horizontal="center" vertical="center" wrapText="1"/>
    </xf>
    <xf numFmtId="0" fontId="31" fillId="0" borderId="0" xfId="3" applyFont="1" applyBorder="1" applyAlignment="1" applyProtection="1">
      <alignment horizontal="right" vertical="center" wrapText="1"/>
    </xf>
    <xf numFmtId="0" fontId="31" fillId="0" borderId="52" xfId="3" applyFont="1" applyBorder="1" applyAlignment="1" applyProtection="1">
      <alignment horizontal="right" vertical="center" wrapText="1"/>
    </xf>
    <xf numFmtId="0" fontId="4" fillId="0" borderId="53" xfId="3" applyFont="1" applyBorder="1" applyAlignment="1" applyProtection="1">
      <alignment horizontal="center" vertical="center" wrapText="1"/>
      <protection locked="0"/>
    </xf>
    <xf numFmtId="0" fontId="4" fillId="0" borderId="54" xfId="3" applyFont="1" applyBorder="1" applyAlignment="1" applyProtection="1">
      <alignment horizontal="center" vertical="center" wrapText="1"/>
      <protection locked="0"/>
    </xf>
    <xf numFmtId="169" fontId="4" fillId="0" borderId="28" xfId="3" applyNumberFormat="1" applyBorder="1" applyAlignment="1" applyProtection="1">
      <alignment horizontal="center" vertical="center" wrapText="1"/>
      <protection locked="0"/>
    </xf>
    <xf numFmtId="169" fontId="4" fillId="0" borderId="47" xfId="3" applyNumberFormat="1" applyBorder="1" applyAlignment="1" applyProtection="1">
      <alignment horizontal="center" vertical="center" wrapText="1"/>
      <protection locked="0"/>
    </xf>
    <xf numFmtId="169" fontId="4" fillId="0" borderId="55" xfId="3" applyNumberFormat="1" applyBorder="1" applyAlignment="1" applyProtection="1">
      <alignment horizontal="center" vertical="center" wrapText="1"/>
      <protection locked="0"/>
    </xf>
    <xf numFmtId="0" fontId="3" fillId="0" borderId="6" xfId="3" applyFont="1" applyBorder="1" applyAlignment="1" applyProtection="1">
      <alignment horizontal="center" vertical="center" wrapText="1"/>
    </xf>
    <xf numFmtId="0" fontId="4" fillId="0" borderId="2" xfId="3" applyBorder="1" applyProtection="1"/>
    <xf numFmtId="0" fontId="4" fillId="0" borderId="3" xfId="3" applyBorder="1" applyProtection="1"/>
    <xf numFmtId="0" fontId="3" fillId="0" borderId="2" xfId="3" applyFont="1" applyBorder="1" applyAlignment="1" applyProtection="1">
      <alignment horizontal="center" vertical="center" wrapText="1"/>
    </xf>
    <xf numFmtId="0" fontId="3" fillId="0" borderId="3" xfId="3" applyFont="1" applyBorder="1" applyAlignment="1" applyProtection="1">
      <alignment horizontal="center" vertical="center" wrapText="1"/>
    </xf>
    <xf numFmtId="0" fontId="7" fillId="0" borderId="0" xfId="3" applyFont="1" applyBorder="1" applyAlignment="1" applyProtection="1">
      <alignment horizontal="left" vertical="center" wrapText="1"/>
    </xf>
    <xf numFmtId="0" fontId="7" fillId="0" borderId="18" xfId="3" applyFont="1" applyBorder="1" applyAlignment="1" applyProtection="1">
      <alignment horizontal="left" vertical="center" wrapText="1"/>
    </xf>
    <xf numFmtId="0" fontId="7" fillId="0" borderId="42" xfId="3" applyFont="1" applyBorder="1" applyAlignment="1" applyProtection="1">
      <alignment horizontal="left" vertical="center" wrapText="1"/>
    </xf>
    <xf numFmtId="0" fontId="4" fillId="16" borderId="102" xfId="3" applyFont="1" applyFill="1" applyBorder="1" applyAlignment="1" applyProtection="1">
      <alignment horizontal="center" vertical="center" wrapText="1"/>
    </xf>
    <xf numFmtId="0" fontId="4" fillId="16" borderId="103" xfId="3" applyFont="1" applyFill="1" applyBorder="1" applyAlignment="1" applyProtection="1">
      <alignment horizontal="center" vertical="center" wrapText="1"/>
    </xf>
    <xf numFmtId="0" fontId="4" fillId="16" borderId="104" xfId="3" applyFont="1" applyFill="1" applyBorder="1" applyAlignment="1" applyProtection="1">
      <alignment horizontal="center" vertical="center" wrapText="1"/>
    </xf>
    <xf numFmtId="0" fontId="4" fillId="16" borderId="105" xfId="3" applyFont="1" applyFill="1" applyBorder="1" applyAlignment="1" applyProtection="1">
      <alignment horizontal="center" vertical="center" wrapText="1"/>
    </xf>
    <xf numFmtId="0" fontId="4" fillId="16" borderId="106" xfId="3" applyFont="1" applyFill="1" applyBorder="1" applyAlignment="1" applyProtection="1">
      <alignment horizontal="center" vertical="center" wrapText="1"/>
    </xf>
    <xf numFmtId="0" fontId="4" fillId="16" borderId="107" xfId="3" applyFont="1" applyFill="1" applyBorder="1" applyAlignment="1" applyProtection="1">
      <alignment horizontal="center" vertical="center" wrapText="1"/>
    </xf>
    <xf numFmtId="0" fontId="4" fillId="16" borderId="28" xfId="3" applyFont="1" applyFill="1" applyBorder="1" applyAlignment="1" applyProtection="1">
      <alignment horizontal="center" vertical="center" wrapText="1"/>
    </xf>
    <xf numFmtId="0" fontId="4" fillId="16" borderId="47" xfId="3" applyFont="1" applyFill="1" applyBorder="1" applyAlignment="1" applyProtection="1">
      <alignment horizontal="center" vertical="center" wrapText="1"/>
    </xf>
    <xf numFmtId="0" fontId="4" fillId="16" borderId="48" xfId="3" applyFont="1" applyFill="1" applyBorder="1" applyAlignment="1" applyProtection="1">
      <alignment horizontal="center" vertical="center" wrapText="1"/>
    </xf>
    <xf numFmtId="0" fontId="41" fillId="0" borderId="6" xfId="3" applyFont="1" applyBorder="1" applyAlignment="1" applyProtection="1">
      <alignment horizontal="left" vertical="center" wrapText="1"/>
    </xf>
    <xf numFmtId="0" fontId="41" fillId="0" borderId="2" xfId="3" applyFont="1" applyBorder="1" applyAlignment="1" applyProtection="1">
      <alignment horizontal="left" vertical="center" wrapText="1"/>
    </xf>
    <xf numFmtId="0" fontId="41" fillId="0" borderId="3" xfId="3" applyFont="1" applyBorder="1" applyAlignment="1" applyProtection="1">
      <alignment horizontal="left" vertical="center" wrapText="1"/>
    </xf>
    <xf numFmtId="49" fontId="4" fillId="0" borderId="102" xfId="3" applyNumberFormat="1" applyFont="1" applyBorder="1" applyAlignment="1" applyProtection="1">
      <alignment horizontal="center" vertical="center" wrapText="1"/>
      <protection locked="0"/>
    </xf>
    <xf numFmtId="49" fontId="4" fillId="0" borderId="103" xfId="3" applyNumberFormat="1" applyFont="1" applyBorder="1" applyAlignment="1" applyProtection="1">
      <alignment horizontal="center" vertical="center" wrapText="1"/>
      <protection locked="0"/>
    </xf>
    <xf numFmtId="49" fontId="4" fillId="0" borderId="104" xfId="3" applyNumberFormat="1" applyFont="1" applyBorder="1" applyAlignment="1" applyProtection="1">
      <alignment horizontal="center" vertical="center" wrapText="1"/>
      <protection locked="0"/>
    </xf>
    <xf numFmtId="49" fontId="4" fillId="0" borderId="105" xfId="3" applyNumberFormat="1" applyFont="1" applyBorder="1" applyAlignment="1" applyProtection="1">
      <alignment horizontal="center" vertical="center" wrapText="1"/>
      <protection locked="0"/>
    </xf>
    <xf numFmtId="49" fontId="4" fillId="0" borderId="106" xfId="3" applyNumberFormat="1" applyFont="1" applyBorder="1" applyAlignment="1" applyProtection="1">
      <alignment horizontal="center" vertical="center" wrapText="1"/>
      <protection locked="0"/>
    </xf>
    <xf numFmtId="49" fontId="4" fillId="0" borderId="107" xfId="3" applyNumberFormat="1" applyFont="1" applyBorder="1" applyAlignment="1" applyProtection="1">
      <alignment horizontal="center" vertical="center" wrapText="1"/>
      <protection locked="0"/>
    </xf>
    <xf numFmtId="0" fontId="3" fillId="0" borderId="2" xfId="3" applyFont="1" applyBorder="1" applyAlignment="1" applyProtection="1">
      <alignment horizontal="left" vertical="top" wrapText="1"/>
    </xf>
    <xf numFmtId="0" fontId="3" fillId="0" borderId="3" xfId="3" applyFont="1" applyBorder="1" applyAlignment="1" applyProtection="1">
      <alignment horizontal="left" vertical="top" wrapText="1"/>
    </xf>
    <xf numFmtId="0" fontId="3" fillId="0" borderId="0" xfId="3" applyFont="1" applyBorder="1" applyAlignment="1" applyProtection="1">
      <alignment horizontal="left" vertical="top" wrapText="1"/>
    </xf>
    <xf numFmtId="0" fontId="3" fillId="0" borderId="18" xfId="3" applyFont="1" applyBorder="1" applyAlignment="1" applyProtection="1">
      <alignment horizontal="left" vertical="top" wrapText="1"/>
    </xf>
    <xf numFmtId="0" fontId="4" fillId="8" borderId="8" xfId="3" applyFont="1" applyFill="1" applyBorder="1" applyAlignment="1" applyProtection="1">
      <alignment horizontal="center" vertical="center" wrapText="1"/>
    </xf>
    <xf numFmtId="0" fontId="4" fillId="8" borderId="49" xfId="3" applyFont="1" applyFill="1" applyBorder="1" applyAlignment="1" applyProtection="1">
      <alignment horizontal="center" vertical="center" wrapText="1"/>
    </xf>
    <xf numFmtId="0" fontId="4" fillId="8" borderId="50" xfId="3" applyFont="1" applyFill="1" applyBorder="1" applyAlignment="1" applyProtection="1">
      <alignment horizontal="center" vertical="center" wrapText="1"/>
    </xf>
    <xf numFmtId="0" fontId="4" fillId="8" borderId="0" xfId="3" applyFont="1" applyFill="1" applyBorder="1" applyAlignment="1" applyProtection="1">
      <alignment horizontal="left" vertical="center" wrapText="1"/>
    </xf>
    <xf numFmtId="0" fontId="4" fillId="8" borderId="0" xfId="3" applyFill="1" applyBorder="1" applyAlignment="1" applyProtection="1">
      <alignment horizontal="left" vertical="center" wrapText="1"/>
    </xf>
    <xf numFmtId="0" fontId="4" fillId="8" borderId="13" xfId="3" applyFill="1" applyBorder="1" applyAlignment="1" applyProtection="1">
      <alignment horizontal="right" vertical="center" wrapText="1"/>
    </xf>
    <xf numFmtId="0" fontId="4" fillId="8" borderId="7" xfId="3" applyFill="1" applyBorder="1" applyAlignment="1" applyProtection="1">
      <alignment horizontal="right" vertical="center" wrapText="1"/>
    </xf>
    <xf numFmtId="0" fontId="4" fillId="8" borderId="7" xfId="3" applyFill="1" applyBorder="1" applyAlignment="1" applyProtection="1">
      <alignment horizontal="left" vertical="center" wrapText="1"/>
    </xf>
    <xf numFmtId="0" fontId="4" fillId="8" borderId="17" xfId="3" applyFill="1" applyBorder="1" applyAlignment="1" applyProtection="1">
      <alignment horizontal="left" vertical="center" wrapText="1"/>
    </xf>
    <xf numFmtId="0" fontId="3" fillId="0" borderId="32" xfId="3" applyFont="1" applyFill="1" applyBorder="1" applyAlignment="1" applyProtection="1">
      <alignment horizontal="center" vertical="center" wrapText="1"/>
      <protection locked="0"/>
    </xf>
    <xf numFmtId="0" fontId="3" fillId="0" borderId="51" xfId="3"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38" fillId="0" borderId="13" xfId="3" applyFont="1" applyBorder="1" applyAlignment="1" applyProtection="1">
      <alignment horizontal="center" vertical="center" wrapText="1"/>
    </xf>
    <xf numFmtId="0" fontId="38" fillId="0" borderId="7" xfId="3" applyFont="1" applyBorder="1" applyAlignment="1" applyProtection="1">
      <alignment horizontal="center" vertical="center" wrapText="1"/>
    </xf>
    <xf numFmtId="0" fontId="38" fillId="0" borderId="14" xfId="3" applyFont="1" applyBorder="1" applyAlignment="1" applyProtection="1">
      <alignment horizontal="center" vertical="center" wrapText="1"/>
    </xf>
    <xf numFmtId="0" fontId="4" fillId="0" borderId="0" xfId="3" applyBorder="1" applyAlignment="1" applyProtection="1">
      <alignment horizontal="center" vertical="center" wrapText="1"/>
    </xf>
    <xf numFmtId="0" fontId="4" fillId="0" borderId="0" xfId="3" applyFont="1" applyBorder="1" applyAlignment="1" applyProtection="1">
      <alignment horizontal="center" vertical="center" wrapText="1"/>
    </xf>
    <xf numFmtId="0" fontId="4" fillId="0" borderId="18" xfId="3" applyBorder="1" applyAlignment="1" applyProtection="1">
      <alignment horizontal="center" vertical="center" wrapText="1"/>
    </xf>
    <xf numFmtId="0" fontId="3" fillId="12" borderId="12" xfId="0" applyFont="1" applyFill="1" applyBorder="1" applyAlignment="1" applyProtection="1">
      <alignment horizontal="right" vertical="center" wrapText="1"/>
    </xf>
    <xf numFmtId="0" fontId="3" fillId="0" borderId="6" xfId="0" applyFont="1" applyBorder="1" applyAlignment="1" applyProtection="1">
      <alignment horizontal="center" vertical="center" wrapText="1"/>
    </xf>
    <xf numFmtId="0" fontId="3" fillId="0" borderId="86"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87" xfId="0" applyFont="1" applyBorder="1" applyAlignment="1" applyProtection="1">
      <alignment horizontal="center" vertical="center" wrapText="1"/>
    </xf>
    <xf numFmtId="0" fontId="3" fillId="0" borderId="81"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167" fontId="0" fillId="0" borderId="39" xfId="0" applyNumberFormat="1" applyBorder="1" applyAlignment="1" applyProtection="1">
      <alignment horizontal="right" vertical="center" wrapText="1"/>
    </xf>
    <xf numFmtId="167" fontId="0" fillId="0" borderId="80" xfId="0" applyNumberFormat="1" applyBorder="1" applyAlignment="1" applyProtection="1">
      <alignment horizontal="right" vertical="center" wrapText="1"/>
    </xf>
    <xf numFmtId="0" fontId="3" fillId="12" borderId="77" xfId="0" applyFont="1" applyFill="1" applyBorder="1" applyAlignment="1" applyProtection="1">
      <alignment horizontal="right" vertical="center" wrapText="1"/>
    </xf>
    <xf numFmtId="0" fontId="3" fillId="12" borderId="15" xfId="0" applyFont="1" applyFill="1" applyBorder="1" applyAlignment="1" applyProtection="1">
      <alignment horizontal="right" vertical="center" wrapText="1"/>
    </xf>
    <xf numFmtId="10" fontId="59" fillId="12" borderId="15" xfId="5" applyNumberFormat="1" applyFont="1" applyFill="1" applyBorder="1" applyAlignment="1" applyProtection="1">
      <alignment horizontal="left" vertical="center" wrapText="1"/>
    </xf>
    <xf numFmtId="10" fontId="59" fillId="12" borderId="78" xfId="5" applyNumberFormat="1" applyFont="1" applyFill="1" applyBorder="1" applyAlignment="1" applyProtection="1">
      <alignment horizontal="left" vertical="center" wrapText="1"/>
    </xf>
    <xf numFmtId="0" fontId="3" fillId="0" borderId="27" xfId="0" applyFont="1" applyBorder="1" applyAlignment="1" applyProtection="1">
      <alignment horizontal="center" vertical="center" wrapText="1"/>
    </xf>
    <xf numFmtId="0" fontId="3" fillId="0" borderId="79" xfId="0" applyFont="1" applyBorder="1" applyAlignment="1" applyProtection="1">
      <alignment horizontal="center" vertical="center" wrapText="1"/>
    </xf>
    <xf numFmtId="167" fontId="4" fillId="0" borderId="34" xfId="0" applyNumberFormat="1" applyFont="1" applyBorder="1" applyAlignment="1" applyProtection="1">
      <alignment horizontal="center" vertical="center" wrapText="1"/>
      <protection locked="0"/>
    </xf>
    <xf numFmtId="167" fontId="4" fillId="0" borderId="40" xfId="0" applyNumberFormat="1" applyFont="1" applyBorder="1" applyAlignment="1" applyProtection="1">
      <alignment horizontal="center" vertical="center" wrapText="1"/>
      <protection locked="0"/>
    </xf>
    <xf numFmtId="49" fontId="27" fillId="3" borderId="12" xfId="0" applyNumberFormat="1" applyFont="1" applyFill="1" applyBorder="1" applyAlignment="1" applyProtection="1">
      <alignment horizontal="center" vertical="center" wrapText="1"/>
    </xf>
    <xf numFmtId="3" fontId="15" fillId="0" borderId="7" xfId="0" applyNumberFormat="1" applyFont="1" applyBorder="1" applyAlignment="1" applyProtection="1">
      <alignment horizontal="center" vertical="center" wrapText="1"/>
    </xf>
    <xf numFmtId="167" fontId="4" fillId="0" borderId="34" xfId="0" applyNumberFormat="1" applyFont="1" applyFill="1" applyBorder="1" applyAlignment="1" applyProtection="1">
      <alignment horizontal="right" vertical="center" wrapText="1"/>
    </xf>
    <xf numFmtId="167" fontId="4" fillId="0" borderId="38" xfId="0" applyNumberFormat="1" applyFont="1" applyFill="1" applyBorder="1" applyAlignment="1" applyProtection="1">
      <alignment horizontal="right" vertical="center" wrapText="1"/>
    </xf>
    <xf numFmtId="3" fontId="19" fillId="0" borderId="34" xfId="0" applyNumberFormat="1" applyFont="1" applyBorder="1" applyAlignment="1" applyProtection="1">
      <alignment horizontal="center" vertical="center" wrapText="1"/>
      <protection locked="0"/>
    </xf>
    <xf numFmtId="3" fontId="19" fillId="0" borderId="35" xfId="0" applyNumberFormat="1" applyFont="1" applyBorder="1" applyAlignment="1" applyProtection="1">
      <alignment horizontal="center" vertical="center" wrapText="1"/>
      <protection locked="0"/>
    </xf>
    <xf numFmtId="3" fontId="19" fillId="0" borderId="40" xfId="0" applyNumberFormat="1" applyFont="1" applyBorder="1" applyAlignment="1" applyProtection="1">
      <alignment horizontal="center" vertical="center" wrapText="1"/>
      <protection locked="0"/>
    </xf>
    <xf numFmtId="0" fontId="19" fillId="0" borderId="73" xfId="0" applyNumberFormat="1" applyFont="1" applyFill="1" applyBorder="1" applyAlignment="1" applyProtection="1">
      <alignment horizontal="left" vertical="center" wrapText="1"/>
      <protection locked="0"/>
    </xf>
    <xf numFmtId="0" fontId="19" fillId="0" borderId="40" xfId="0" applyNumberFormat="1" applyFont="1" applyFill="1" applyBorder="1" applyAlignment="1" applyProtection="1">
      <alignment horizontal="left" vertical="center" wrapText="1"/>
      <protection locked="0"/>
    </xf>
    <xf numFmtId="0" fontId="4" fillId="19" borderId="89" xfId="0" applyFont="1" applyFill="1" applyBorder="1" applyAlignment="1" applyProtection="1">
      <alignment horizontal="center" vertical="center" wrapText="1"/>
    </xf>
    <xf numFmtId="0" fontId="4" fillId="19" borderId="37" xfId="0" applyFont="1" applyFill="1" applyBorder="1" applyAlignment="1" applyProtection="1">
      <alignment horizontal="center" vertical="center" wrapText="1"/>
    </xf>
    <xf numFmtId="0" fontId="4" fillId="19" borderId="90" xfId="0" applyFont="1" applyFill="1" applyBorder="1" applyAlignment="1" applyProtection="1">
      <alignment horizontal="center" vertical="center" wrapText="1"/>
    </xf>
    <xf numFmtId="0" fontId="62" fillId="12" borderId="34" xfId="0" applyFont="1" applyFill="1" applyBorder="1" applyAlignment="1" applyProtection="1">
      <alignment horizontal="center" vertical="center" wrapText="1"/>
    </xf>
    <xf numFmtId="0" fontId="62" fillId="12" borderId="35" xfId="0" applyFont="1" applyFill="1" applyBorder="1" applyAlignment="1" applyProtection="1">
      <alignment horizontal="center" vertical="center" wrapText="1"/>
    </xf>
    <xf numFmtId="0" fontId="62" fillId="12" borderId="38" xfId="0" applyFont="1" applyFill="1" applyBorder="1" applyAlignment="1" applyProtection="1">
      <alignment horizontal="center" vertical="center" wrapText="1"/>
    </xf>
    <xf numFmtId="167" fontId="0" fillId="0" borderId="82" xfId="0" applyNumberFormat="1" applyBorder="1" applyAlignment="1" applyProtection="1">
      <alignment horizontal="right" vertical="center" wrapText="1"/>
    </xf>
    <xf numFmtId="167" fontId="0" fillId="0" borderId="25" xfId="0" applyNumberFormat="1" applyBorder="1" applyAlignment="1" applyProtection="1">
      <alignment horizontal="right" vertical="center" wrapText="1"/>
    </xf>
    <xf numFmtId="0" fontId="61" fillId="14" borderId="85" xfId="0" applyFont="1" applyFill="1" applyBorder="1" applyAlignment="1" applyProtection="1">
      <alignment horizontal="left" vertical="center" wrapText="1"/>
    </xf>
    <xf numFmtId="0" fontId="61" fillId="14" borderId="80" xfId="0" applyFont="1" applyFill="1" applyBorder="1" applyAlignment="1" applyProtection="1">
      <alignment horizontal="left" vertical="center" wrapText="1"/>
    </xf>
    <xf numFmtId="0" fontId="3" fillId="0" borderId="49" xfId="0" applyFont="1" applyBorder="1" applyAlignment="1" applyProtection="1">
      <alignment horizontal="center" vertical="center" wrapText="1"/>
    </xf>
    <xf numFmtId="0" fontId="3" fillId="0" borderId="74"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167" fontId="27" fillId="3" borderId="39" xfId="0" applyNumberFormat="1" applyFont="1" applyFill="1" applyBorder="1" applyAlignment="1" applyProtection="1">
      <alignment horizontal="center" vertical="center" wrapText="1"/>
    </xf>
    <xf numFmtId="167" fontId="27" fillId="3" borderId="76" xfId="0" applyNumberFormat="1" applyFont="1" applyFill="1" applyBorder="1" applyAlignment="1" applyProtection="1">
      <alignment horizontal="center" vertical="center" wrapText="1"/>
    </xf>
    <xf numFmtId="0" fontId="3" fillId="0" borderId="113" xfId="0" applyFont="1" applyBorder="1" applyAlignment="1" applyProtection="1">
      <alignment horizontal="center" vertical="center" wrapText="1"/>
    </xf>
    <xf numFmtId="0" fontId="3" fillId="0" borderId="110" xfId="0" applyFont="1" applyBorder="1" applyAlignment="1" applyProtection="1">
      <alignment horizontal="center" vertical="center" wrapText="1"/>
    </xf>
    <xf numFmtId="3" fontId="19" fillId="0" borderId="36" xfId="0" applyNumberFormat="1" applyFont="1" applyBorder="1" applyAlignment="1" applyProtection="1">
      <alignment horizontal="center" vertical="center" wrapText="1"/>
      <protection locked="0"/>
    </xf>
    <xf numFmtId="3" fontId="19" fillId="0" borderId="37" xfId="0" applyNumberFormat="1" applyFont="1" applyBorder="1" applyAlignment="1" applyProtection="1">
      <alignment horizontal="center" vertical="center" wrapText="1"/>
      <protection locked="0"/>
    </xf>
    <xf numFmtId="3" fontId="19" fillId="0" borderId="84" xfId="0" applyNumberFormat="1" applyFont="1" applyBorder="1" applyAlignment="1" applyProtection="1">
      <alignment horizontal="center" vertical="center" wrapText="1"/>
      <protection locked="0"/>
    </xf>
    <xf numFmtId="167" fontId="27" fillId="3" borderId="34" xfId="0" applyNumberFormat="1" applyFont="1" applyFill="1" applyBorder="1" applyAlignment="1" applyProtection="1">
      <alignment horizontal="right" vertical="center" wrapText="1"/>
    </xf>
    <xf numFmtId="167" fontId="27" fillId="3" borderId="38" xfId="0" applyNumberFormat="1" applyFont="1" applyFill="1" applyBorder="1" applyAlignment="1" applyProtection="1">
      <alignment horizontal="right" vertical="center" wrapText="1"/>
    </xf>
    <xf numFmtId="0" fontId="3" fillId="2" borderId="38" xfId="0" applyFont="1" applyFill="1" applyBorder="1" applyAlignment="1" applyProtection="1">
      <alignment horizontal="center" vertical="center" wrapText="1"/>
    </xf>
    <xf numFmtId="0" fontId="3" fillId="2" borderId="34" xfId="0" applyFont="1" applyFill="1" applyBorder="1" applyAlignment="1" applyProtection="1">
      <alignment horizontal="right" vertical="center" wrapText="1"/>
    </xf>
    <xf numFmtId="0" fontId="3" fillId="2" borderId="38" xfId="0" applyFont="1" applyFill="1" applyBorder="1" applyAlignment="1" applyProtection="1">
      <alignment horizontal="right" vertical="center" wrapText="1"/>
    </xf>
    <xf numFmtId="0" fontId="3" fillId="0" borderId="81" xfId="0" applyFont="1" applyBorder="1" applyAlignment="1" applyProtection="1">
      <alignment horizontal="right" vertical="center" wrapText="1"/>
    </xf>
    <xf numFmtId="0" fontId="3" fillId="0" borderId="50" xfId="0" applyFont="1" applyBorder="1" applyAlignment="1" applyProtection="1">
      <alignment horizontal="right" vertical="center" wrapText="1"/>
    </xf>
    <xf numFmtId="167" fontId="27" fillId="3" borderId="12" xfId="0" applyNumberFormat="1" applyFont="1" applyFill="1" applyBorder="1" applyAlignment="1" applyProtection="1">
      <alignment horizontal="right" vertical="center" wrapText="1"/>
    </xf>
    <xf numFmtId="167" fontId="27" fillId="3" borderId="83" xfId="0" applyNumberFormat="1" applyFont="1" applyFill="1" applyBorder="1" applyAlignment="1" applyProtection="1">
      <alignment horizontal="right" vertical="center" wrapText="1"/>
    </xf>
    <xf numFmtId="0" fontId="3" fillId="0" borderId="81"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167" fontId="0" fillId="0" borderId="34" xfId="0" applyNumberFormat="1" applyFill="1" applyBorder="1" applyAlignment="1" applyProtection="1">
      <alignment horizontal="right" vertical="center" wrapText="1"/>
    </xf>
    <xf numFmtId="167" fontId="0" fillId="0" borderId="38" xfId="0" applyNumberFormat="1" applyFill="1" applyBorder="1" applyAlignment="1" applyProtection="1">
      <alignment horizontal="right" vertical="center" wrapText="1"/>
    </xf>
    <xf numFmtId="0" fontId="3" fillId="2" borderId="12" xfId="0" applyFont="1" applyFill="1" applyBorder="1" applyAlignment="1" applyProtection="1">
      <alignment horizontal="right" vertical="center" wrapText="1"/>
    </xf>
    <xf numFmtId="0" fontId="3" fillId="2" borderId="83" xfId="0" applyFont="1" applyFill="1" applyBorder="1" applyAlignment="1" applyProtection="1">
      <alignment horizontal="right" vertical="center" wrapText="1"/>
    </xf>
    <xf numFmtId="0" fontId="3" fillId="18" borderId="77" xfId="0" applyFont="1" applyFill="1" applyBorder="1" applyAlignment="1" applyProtection="1">
      <alignment horizontal="left" vertical="center" wrapText="1"/>
    </xf>
    <xf numFmtId="0" fontId="3" fillId="18" borderId="15" xfId="0" applyFont="1" applyFill="1" applyBorder="1" applyAlignment="1" applyProtection="1">
      <alignment horizontal="left" vertical="center" wrapText="1"/>
    </xf>
    <xf numFmtId="0" fontId="3" fillId="18" borderId="78" xfId="0" applyFont="1" applyFill="1" applyBorder="1" applyAlignment="1" applyProtection="1">
      <alignment horizontal="left" vertical="center" wrapText="1"/>
    </xf>
    <xf numFmtId="0" fontId="46" fillId="15" borderId="73" xfId="0" applyFont="1" applyFill="1" applyBorder="1" applyAlignment="1" applyProtection="1">
      <alignment horizontal="center" vertical="center" wrapText="1"/>
    </xf>
    <xf numFmtId="0" fontId="46" fillId="15" borderId="35" xfId="0" applyFont="1" applyFill="1" applyBorder="1" applyAlignment="1" applyProtection="1">
      <alignment horizontal="center" vertical="center" wrapText="1"/>
    </xf>
    <xf numFmtId="0" fontId="46" fillId="15" borderId="38" xfId="0" applyFont="1" applyFill="1" applyBorder="1" applyAlignment="1" applyProtection="1">
      <alignment horizontal="center" vertical="center" wrapText="1"/>
    </xf>
    <xf numFmtId="167" fontId="27" fillId="3" borderId="19" xfId="0" applyNumberFormat="1" applyFont="1" applyFill="1" applyBorder="1" applyAlignment="1" applyProtection="1">
      <alignment horizontal="right" vertical="center" wrapText="1"/>
    </xf>
    <xf numFmtId="167" fontId="27" fillId="3" borderId="88" xfId="0" applyNumberFormat="1" applyFont="1" applyFill="1" applyBorder="1" applyAlignment="1" applyProtection="1">
      <alignment horizontal="right" vertical="center" wrapText="1"/>
    </xf>
    <xf numFmtId="0" fontId="3" fillId="2" borderId="12" xfId="0" applyFont="1" applyFill="1" applyBorder="1" applyAlignment="1" applyProtection="1">
      <alignment horizontal="center" vertical="center" wrapText="1"/>
    </xf>
    <xf numFmtId="0" fontId="3" fillId="2" borderId="83" xfId="0" applyFont="1" applyFill="1" applyBorder="1" applyAlignment="1" applyProtection="1">
      <alignment horizontal="center" vertical="center" wrapText="1"/>
    </xf>
    <xf numFmtId="0" fontId="12" fillId="0" borderId="7" xfId="0" applyFont="1" applyBorder="1" applyAlignment="1" applyProtection="1">
      <alignment horizontal="center" vertical="center" wrapText="1"/>
    </xf>
    <xf numFmtId="49" fontId="13" fillId="0" borderId="33" xfId="0" applyNumberFormat="1" applyFont="1" applyBorder="1" applyAlignment="1" applyProtection="1">
      <alignment horizontal="center" vertical="center" wrapText="1"/>
    </xf>
    <xf numFmtId="49" fontId="11" fillId="0" borderId="0" xfId="0" applyNumberFormat="1" applyFont="1" applyBorder="1" applyAlignment="1" applyProtection="1">
      <alignment horizontal="center" vertical="center" wrapText="1"/>
    </xf>
    <xf numFmtId="0" fontId="4" fillId="18" borderId="27" xfId="0" applyFont="1" applyFill="1" applyBorder="1" applyAlignment="1" applyProtection="1">
      <alignment horizontal="left" vertical="center" wrapText="1"/>
    </xf>
    <xf numFmtId="0" fontId="4" fillId="18" borderId="33" xfId="0" applyFont="1" applyFill="1" applyBorder="1" applyAlignment="1" applyProtection="1">
      <alignment horizontal="left" vertical="center" wrapText="1"/>
    </xf>
    <xf numFmtId="0" fontId="4" fillId="18" borderId="25" xfId="0" applyFont="1" applyFill="1" applyBorder="1" applyAlignment="1" applyProtection="1">
      <alignment horizontal="left" vertical="center" wrapText="1"/>
    </xf>
    <xf numFmtId="0" fontId="3" fillId="17" borderId="7" xfId="0" applyFont="1" applyFill="1" applyBorder="1" applyAlignment="1" applyProtection="1">
      <alignment horizontal="left" vertical="center" wrapText="1"/>
    </xf>
    <xf numFmtId="0" fontId="3" fillId="17" borderId="14" xfId="0" applyFont="1" applyFill="1" applyBorder="1" applyAlignment="1" applyProtection="1">
      <alignment horizontal="left" vertical="center" wrapText="1"/>
    </xf>
    <xf numFmtId="0" fontId="19" fillId="0" borderId="9" xfId="0" applyNumberFormat="1" applyFont="1" applyFill="1" applyBorder="1" applyAlignment="1" applyProtection="1">
      <alignment horizontal="left" vertical="center" wrapText="1"/>
      <protection locked="0"/>
    </xf>
    <xf numFmtId="0" fontId="19" fillId="0" borderId="12"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xf>
    <xf numFmtId="49" fontId="26" fillId="3" borderId="19" xfId="0" applyNumberFormat="1" applyFont="1" applyFill="1" applyBorder="1" applyAlignment="1" applyProtection="1">
      <alignment horizontal="left" vertical="center" wrapText="1"/>
    </xf>
    <xf numFmtId="0" fontId="3" fillId="2" borderId="9"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0" fillId="0" borderId="35" xfId="0" quotePrefix="1" applyNumberFormat="1" applyFont="1" applyBorder="1" applyAlignment="1" applyProtection="1">
      <alignment horizontal="left" wrapText="1"/>
    </xf>
    <xf numFmtId="0" fontId="60" fillId="4" borderId="73" xfId="0" applyNumberFormat="1" applyFont="1" applyFill="1" applyBorder="1" applyAlignment="1" applyProtection="1">
      <alignment horizontal="left" vertical="center" wrapText="1"/>
    </xf>
    <xf numFmtId="0" fontId="60" fillId="4" borderId="35" xfId="0" applyNumberFormat="1" applyFont="1" applyFill="1" applyBorder="1" applyAlignment="1" applyProtection="1">
      <alignment horizontal="left" vertical="center" wrapText="1"/>
    </xf>
    <xf numFmtId="0" fontId="60" fillId="4" borderId="38" xfId="0" applyNumberFormat="1" applyFont="1" applyFill="1" applyBorder="1" applyAlignment="1" applyProtection="1">
      <alignment horizontal="left" vertical="center" wrapText="1"/>
    </xf>
    <xf numFmtId="0" fontId="19" fillId="0" borderId="75" xfId="0" applyNumberFormat="1" applyFont="1" applyFill="1" applyBorder="1" applyAlignment="1" applyProtection="1">
      <alignment horizontal="left" vertical="center" wrapText="1"/>
      <protection locked="0"/>
    </xf>
    <xf numFmtId="0" fontId="19" fillId="0" borderId="76" xfId="0" applyNumberFormat="1" applyFont="1" applyFill="1" applyBorder="1" applyAlignment="1" applyProtection="1">
      <alignment horizontal="left" vertical="center" wrapText="1"/>
      <protection locked="0"/>
    </xf>
    <xf numFmtId="167" fontId="27" fillId="3" borderId="39" xfId="0" applyNumberFormat="1" applyFont="1" applyFill="1" applyBorder="1" applyAlignment="1" applyProtection="1">
      <alignment horizontal="right" vertical="center" wrapText="1"/>
    </xf>
    <xf numFmtId="167" fontId="27" fillId="3" borderId="80" xfId="0" applyNumberFormat="1" applyFont="1" applyFill="1" applyBorder="1" applyAlignment="1" applyProtection="1">
      <alignment horizontal="right" vertical="center" wrapText="1"/>
    </xf>
    <xf numFmtId="0" fontId="19" fillId="0" borderId="108"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49" fontId="29" fillId="0" borderId="73" xfId="0" applyNumberFormat="1" applyFont="1" applyBorder="1" applyAlignment="1" applyProtection="1">
      <alignment horizontal="left" vertical="center" wrapText="1"/>
      <protection locked="0"/>
    </xf>
    <xf numFmtId="49" fontId="29" fillId="0" borderId="35" xfId="0" applyNumberFormat="1" applyFont="1" applyBorder="1" applyAlignment="1" applyProtection="1">
      <alignment horizontal="left" vertical="center" wrapText="1"/>
      <protection locked="0"/>
    </xf>
    <xf numFmtId="49" fontId="29" fillId="0" borderId="40" xfId="0" applyNumberFormat="1" applyFont="1" applyBorder="1" applyAlignment="1" applyProtection="1">
      <alignment horizontal="left" vertical="center" wrapText="1"/>
      <protection locked="0"/>
    </xf>
    <xf numFmtId="49" fontId="29" fillId="0" borderId="75" xfId="0" applyNumberFormat="1" applyFont="1" applyBorder="1" applyAlignment="1" applyProtection="1">
      <alignment horizontal="left" vertical="center" wrapText="1"/>
      <protection locked="0"/>
    </xf>
    <xf numFmtId="49" fontId="29" fillId="0" borderId="85" xfId="0" applyNumberFormat="1" applyFont="1" applyBorder="1" applyAlignment="1" applyProtection="1">
      <alignment horizontal="left" vertical="center" wrapText="1"/>
      <protection locked="0"/>
    </xf>
    <xf numFmtId="49" fontId="29" fillId="0" borderId="37" xfId="0" applyNumberFormat="1" applyFont="1" applyBorder="1" applyAlignment="1" applyProtection="1">
      <alignment horizontal="left" vertical="center" wrapText="1"/>
      <protection locked="0"/>
    </xf>
    <xf numFmtId="49" fontId="29" fillId="0" borderId="76" xfId="0" applyNumberFormat="1" applyFont="1" applyBorder="1" applyAlignment="1" applyProtection="1">
      <alignment horizontal="left" vertical="center" wrapText="1"/>
      <protection locked="0"/>
    </xf>
    <xf numFmtId="167" fontId="0" fillId="0" borderId="39" xfId="0" applyNumberFormat="1" applyFill="1" applyBorder="1" applyAlignment="1" applyProtection="1">
      <alignment horizontal="right" vertical="center" wrapText="1"/>
    </xf>
    <xf numFmtId="167" fontId="0" fillId="0" borderId="80" xfId="0" applyNumberFormat="1" applyFill="1" applyBorder="1" applyAlignment="1" applyProtection="1">
      <alignment horizontal="right" vertical="center" wrapText="1"/>
    </xf>
    <xf numFmtId="167" fontId="4" fillId="0" borderId="111" xfId="0" applyNumberFormat="1" applyFont="1" applyFill="1" applyBorder="1" applyAlignment="1" applyProtection="1">
      <alignment horizontal="right" vertical="center" wrapText="1"/>
    </xf>
    <xf numFmtId="0" fontId="3" fillId="0" borderId="114" xfId="0" applyFont="1" applyBorder="1" applyAlignment="1" applyProtection="1">
      <alignment horizontal="center" vertical="center" wrapText="1"/>
    </xf>
    <xf numFmtId="167" fontId="0" fillId="0" borderId="82" xfId="0" applyNumberFormat="1" applyFill="1" applyBorder="1" applyAlignment="1" applyProtection="1">
      <alignment horizontal="right" vertical="center" wrapText="1"/>
    </xf>
    <xf numFmtId="167" fontId="0" fillId="0" borderId="25" xfId="0" applyNumberFormat="1" applyFill="1" applyBorder="1" applyAlignment="1" applyProtection="1">
      <alignment horizontal="right" vertical="center" wrapText="1"/>
    </xf>
    <xf numFmtId="49" fontId="26" fillId="3" borderId="75" xfId="0" applyNumberFormat="1" applyFont="1" applyFill="1" applyBorder="1" applyAlignment="1" applyProtection="1">
      <alignment horizontal="left" vertical="center" wrapText="1"/>
    </xf>
    <xf numFmtId="49" fontId="26" fillId="3" borderId="85" xfId="0" applyNumberFormat="1" applyFont="1" applyFill="1" applyBorder="1" applyAlignment="1" applyProtection="1">
      <alignment horizontal="left" vertical="center" wrapText="1"/>
    </xf>
    <xf numFmtId="49" fontId="26" fillId="3" borderId="76" xfId="0" applyNumberFormat="1" applyFont="1" applyFill="1" applyBorder="1" applyAlignment="1" applyProtection="1">
      <alignment horizontal="left" vertical="center" wrapText="1"/>
    </xf>
    <xf numFmtId="0" fontId="3" fillId="12" borderId="73" xfId="0" applyFont="1" applyFill="1" applyBorder="1" applyAlignment="1" applyProtection="1">
      <alignment horizontal="right" vertical="center" wrapText="1"/>
    </xf>
    <xf numFmtId="0" fontId="3" fillId="12" borderId="40" xfId="0" applyFont="1" applyFill="1" applyBorder="1" applyAlignment="1" applyProtection="1">
      <alignment horizontal="right" vertical="center" wrapText="1"/>
    </xf>
    <xf numFmtId="0" fontId="4" fillId="13" borderId="34" xfId="0" applyFont="1" applyFill="1" applyBorder="1" applyAlignment="1" applyProtection="1">
      <alignment horizontal="center" vertical="center" wrapText="1"/>
    </xf>
    <xf numFmtId="0" fontId="4" fillId="13" borderId="35" xfId="0" applyFont="1" applyFill="1" applyBorder="1" applyAlignment="1" applyProtection="1">
      <alignment horizontal="center" vertical="center" wrapText="1"/>
    </xf>
    <xf numFmtId="0" fontId="4" fillId="13" borderId="40" xfId="0" applyFont="1" applyFill="1" applyBorder="1" applyAlignment="1" applyProtection="1">
      <alignment horizontal="center" vertical="center" wrapText="1"/>
    </xf>
    <xf numFmtId="0" fontId="4" fillId="13" borderId="38" xfId="0" applyFont="1" applyFill="1" applyBorder="1" applyAlignment="1" applyProtection="1">
      <alignment horizontal="center" vertical="center" wrapText="1"/>
    </xf>
    <xf numFmtId="0" fontId="19" fillId="0" borderId="115" xfId="0" applyNumberFormat="1" applyFont="1" applyFill="1" applyBorder="1" applyAlignment="1" applyProtection="1">
      <alignment horizontal="left" vertical="center" wrapText="1"/>
      <protection locked="0"/>
    </xf>
    <xf numFmtId="0" fontId="19" fillId="0" borderId="116" xfId="0" applyNumberFormat="1" applyFont="1" applyFill="1" applyBorder="1" applyAlignment="1" applyProtection="1">
      <alignment horizontal="left" vertical="center" wrapText="1"/>
      <protection locked="0"/>
    </xf>
    <xf numFmtId="167" fontId="4" fillId="0" borderId="39" xfId="0" applyNumberFormat="1" applyFont="1" applyBorder="1" applyAlignment="1" applyProtection="1">
      <alignment horizontal="center" vertical="center" wrapText="1"/>
      <protection locked="0"/>
    </xf>
    <xf numFmtId="167" fontId="4" fillId="0" borderId="76" xfId="0" applyNumberFormat="1" applyFont="1" applyBorder="1" applyAlignment="1" applyProtection="1">
      <alignment horizontal="center" vertical="center" wrapText="1"/>
      <protection locked="0"/>
    </xf>
    <xf numFmtId="0" fontId="3" fillId="18" borderId="8" xfId="0" applyFont="1" applyFill="1" applyBorder="1" applyAlignment="1" applyProtection="1">
      <alignment horizontal="left" vertical="center" wrapText="1"/>
    </xf>
    <xf numFmtId="0" fontId="3" fillId="18" borderId="49" xfId="0" applyFont="1" applyFill="1" applyBorder="1" applyAlignment="1" applyProtection="1">
      <alignment horizontal="left" vertical="center" wrapText="1"/>
    </xf>
    <xf numFmtId="0" fontId="3" fillId="18" borderId="50" xfId="0" applyFont="1" applyFill="1" applyBorder="1" applyAlignment="1" applyProtection="1">
      <alignment horizontal="left" vertical="center" wrapText="1"/>
    </xf>
    <xf numFmtId="49" fontId="26" fillId="3" borderId="9" xfId="3" applyNumberFormat="1" applyFont="1" applyFill="1" applyBorder="1" applyAlignment="1" applyProtection="1">
      <alignment horizontal="left" vertical="center" wrapText="1"/>
    </xf>
    <xf numFmtId="49" fontId="26" fillId="3" borderId="12" xfId="3" applyNumberFormat="1" applyFont="1" applyFill="1" applyBorder="1" applyAlignment="1" applyProtection="1">
      <alignment horizontal="left" vertical="center" wrapText="1"/>
    </xf>
    <xf numFmtId="3" fontId="18" fillId="0" borderId="7" xfId="0" applyNumberFormat="1" applyFont="1" applyBorder="1" applyAlignment="1" applyProtection="1">
      <alignment horizontal="center" vertical="center" wrapText="1"/>
    </xf>
    <xf numFmtId="49" fontId="26" fillId="3" borderId="34" xfId="0" applyNumberFormat="1" applyFont="1" applyFill="1" applyBorder="1" applyAlignment="1" applyProtection="1">
      <alignment horizontal="center" vertical="center" wrapText="1"/>
    </xf>
    <xf numFmtId="49" fontId="26" fillId="3" borderId="35" xfId="0" applyNumberFormat="1" applyFont="1" applyFill="1" applyBorder="1" applyAlignment="1" applyProtection="1">
      <alignment horizontal="center" vertical="center" wrapText="1"/>
    </xf>
    <xf numFmtId="49" fontId="26" fillId="3" borderId="40" xfId="0" applyNumberFormat="1"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59" fillId="0" borderId="2" xfId="0" applyFont="1" applyBorder="1" applyAlignment="1" applyProtection="1">
      <alignment horizontal="center" vertical="center" wrapText="1"/>
    </xf>
    <xf numFmtId="0" fontId="59" fillId="0" borderId="0" xfId="0" applyFont="1" applyBorder="1" applyAlignment="1" applyProtection="1">
      <alignment horizontal="center" vertical="center" wrapText="1"/>
    </xf>
    <xf numFmtId="0" fontId="59" fillId="0" borderId="7" xfId="0" applyFont="1" applyBorder="1" applyAlignment="1" applyProtection="1">
      <alignment horizontal="center" vertical="center" wrapText="1"/>
    </xf>
    <xf numFmtId="0" fontId="19" fillId="0" borderId="10" xfId="0" applyNumberFormat="1" applyFont="1" applyFill="1" applyBorder="1" applyAlignment="1" applyProtection="1">
      <alignment horizontal="left" vertical="center" wrapText="1"/>
      <protection locked="0"/>
    </xf>
    <xf numFmtId="0" fontId="19" fillId="0" borderId="19" xfId="0" applyNumberFormat="1" applyFont="1" applyFill="1" applyBorder="1" applyAlignment="1" applyProtection="1">
      <alignment horizontal="left" vertical="center" wrapText="1"/>
      <protection locked="0"/>
    </xf>
    <xf numFmtId="0" fontId="3" fillId="17" borderId="2" xfId="0" applyFont="1" applyFill="1" applyBorder="1" applyAlignment="1" applyProtection="1">
      <alignment horizontal="left" vertical="center" wrapText="1"/>
    </xf>
    <xf numFmtId="0" fontId="3" fillId="17" borderId="3" xfId="0" applyFont="1" applyFill="1" applyBorder="1" applyAlignment="1" applyProtection="1">
      <alignment horizontal="left" vertical="center" wrapText="1"/>
    </xf>
    <xf numFmtId="0" fontId="3" fillId="10" borderId="6" xfId="0" applyFont="1" applyFill="1" applyBorder="1" applyAlignment="1" applyProtection="1">
      <alignment horizontal="left" vertical="top" wrapText="1"/>
    </xf>
    <xf numFmtId="0" fontId="3" fillId="10" borderId="2" xfId="0" applyFont="1" applyFill="1" applyBorder="1" applyAlignment="1" applyProtection="1">
      <alignment horizontal="left" vertical="top" wrapText="1"/>
    </xf>
    <xf numFmtId="0" fontId="3" fillId="10" borderId="13" xfId="0" applyFont="1" applyFill="1" applyBorder="1" applyAlignment="1" applyProtection="1">
      <alignment horizontal="left" vertical="top" wrapText="1"/>
    </xf>
    <xf numFmtId="0" fontId="3" fillId="10" borderId="7" xfId="0" applyFont="1" applyFill="1" applyBorder="1" applyAlignment="1" applyProtection="1">
      <alignment horizontal="left" vertical="top" wrapText="1"/>
    </xf>
    <xf numFmtId="0" fontId="10" fillId="0" borderId="32" xfId="0" quotePrefix="1" applyNumberFormat="1" applyFont="1" applyBorder="1" applyAlignment="1" applyProtection="1">
      <alignment horizontal="left" wrapText="1"/>
    </xf>
    <xf numFmtId="3" fontId="15" fillId="0" borderId="85" xfId="0" applyNumberFormat="1" applyFont="1" applyBorder="1" applyAlignment="1" applyProtection="1">
      <alignment horizontal="center" vertical="center" wrapText="1"/>
    </xf>
    <xf numFmtId="49" fontId="3" fillId="18" borderId="8" xfId="0" applyNumberFormat="1" applyFont="1" applyFill="1" applyBorder="1" applyAlignment="1" applyProtection="1">
      <alignment horizontal="left" vertical="center" wrapText="1"/>
    </xf>
    <xf numFmtId="49" fontId="3" fillId="18" borderId="49" xfId="0" applyNumberFormat="1" applyFont="1" applyFill="1" applyBorder="1" applyAlignment="1" applyProtection="1">
      <alignment horizontal="left" vertical="center" wrapText="1"/>
    </xf>
    <xf numFmtId="49" fontId="3" fillId="18" borderId="50" xfId="0" applyNumberFormat="1" applyFont="1" applyFill="1" applyBorder="1" applyAlignment="1" applyProtection="1">
      <alignment horizontal="left" vertical="center" wrapText="1"/>
    </xf>
    <xf numFmtId="49" fontId="27" fillId="3" borderId="34" xfId="0" applyNumberFormat="1" applyFont="1" applyFill="1" applyBorder="1" applyAlignment="1" applyProtection="1">
      <alignment horizontal="center" vertical="center" wrapText="1"/>
    </xf>
    <xf numFmtId="49" fontId="27" fillId="3" borderId="35" xfId="0" applyNumberFormat="1" applyFont="1" applyFill="1" applyBorder="1" applyAlignment="1" applyProtection="1">
      <alignment horizontal="center" vertical="center" wrapText="1"/>
    </xf>
    <xf numFmtId="49" fontId="27" fillId="3" borderId="40" xfId="0" applyNumberFormat="1" applyFont="1" applyFill="1" applyBorder="1" applyAlignment="1" applyProtection="1">
      <alignment horizontal="center" vertical="center" wrapText="1"/>
    </xf>
    <xf numFmtId="49" fontId="26" fillId="3" borderId="9" xfId="0" applyNumberFormat="1" applyFont="1" applyFill="1" applyBorder="1" applyAlignment="1" applyProtection="1">
      <alignment horizontal="left" vertical="center" wrapText="1"/>
    </xf>
    <xf numFmtId="49" fontId="26" fillId="3" borderId="12" xfId="0" applyNumberFormat="1" applyFont="1" applyFill="1" applyBorder="1" applyAlignment="1" applyProtection="1">
      <alignment horizontal="left" vertical="center" wrapText="1"/>
    </xf>
    <xf numFmtId="49" fontId="26" fillId="3" borderId="73" xfId="0" applyNumberFormat="1" applyFont="1" applyFill="1" applyBorder="1" applyAlignment="1" applyProtection="1">
      <alignment horizontal="left" vertical="center" wrapText="1"/>
    </xf>
    <xf numFmtId="49" fontId="26" fillId="3" borderId="40" xfId="0" applyNumberFormat="1" applyFont="1" applyFill="1" applyBorder="1" applyAlignment="1" applyProtection="1">
      <alignment horizontal="left" vertical="center" wrapText="1"/>
    </xf>
    <xf numFmtId="0" fontId="3" fillId="2" borderId="73" xfId="0" applyFont="1" applyFill="1" applyBorder="1" applyAlignment="1" applyProtection="1">
      <alignment horizontal="center" vertical="center" wrapText="1"/>
    </xf>
    <xf numFmtId="167" fontId="4" fillId="0" borderId="36" xfId="0" applyNumberFormat="1" applyFont="1" applyFill="1" applyBorder="1" applyAlignment="1" applyProtection="1">
      <alignment horizontal="right" vertical="center" wrapText="1"/>
    </xf>
    <xf numFmtId="167" fontId="4" fillId="0" borderId="112" xfId="0" applyNumberFormat="1" applyFont="1" applyFill="1" applyBorder="1" applyAlignment="1" applyProtection="1">
      <alignment horizontal="right" vertical="center" wrapText="1"/>
    </xf>
    <xf numFmtId="0" fontId="29" fillId="0" borderId="73"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29" fillId="0" borderId="40" xfId="0" applyFont="1" applyBorder="1" applyAlignment="1" applyProtection="1">
      <alignment horizontal="left" vertical="center" wrapText="1"/>
      <protection locked="0"/>
    </xf>
    <xf numFmtId="0" fontId="3" fillId="2" borderId="35" xfId="0" applyFont="1" applyFill="1" applyBorder="1" applyAlignment="1" applyProtection="1">
      <alignment horizontal="center" vertical="center" wrapText="1"/>
    </xf>
    <xf numFmtId="49" fontId="26" fillId="0" borderId="27" xfId="0" applyNumberFormat="1" applyFont="1" applyFill="1" applyBorder="1" applyAlignment="1" applyProtection="1">
      <alignment horizontal="center" vertical="center" wrapText="1"/>
    </xf>
    <xf numFmtId="49" fontId="26" fillId="0" borderId="33" xfId="0" applyNumberFormat="1" applyFont="1" applyFill="1" applyBorder="1" applyAlignment="1" applyProtection="1">
      <alignment horizontal="center" vertical="center" wrapText="1"/>
    </xf>
    <xf numFmtId="49" fontId="26" fillId="0" borderId="25" xfId="0" applyNumberFormat="1" applyFont="1" applyFill="1" applyBorder="1" applyAlignment="1" applyProtection="1">
      <alignment horizontal="center" vertical="center" wrapText="1"/>
    </xf>
    <xf numFmtId="0" fontId="53" fillId="0" borderId="0" xfId="0" applyFont="1" applyAlignment="1" applyProtection="1">
      <alignment horizontal="left" vertical="center" wrapText="1"/>
    </xf>
    <xf numFmtId="0" fontId="3" fillId="10" borderId="27" xfId="0" applyFont="1" applyFill="1" applyBorder="1" applyAlignment="1" applyProtection="1">
      <alignment horizontal="left" vertical="top" wrapText="1"/>
    </xf>
    <xf numFmtId="0" fontId="3" fillId="10" borderId="33" xfId="0" applyFont="1" applyFill="1" applyBorder="1" applyAlignment="1" applyProtection="1">
      <alignment horizontal="left" vertical="top" wrapText="1"/>
    </xf>
    <xf numFmtId="0" fontId="3" fillId="17" borderId="33" xfId="0" applyFont="1" applyFill="1" applyBorder="1" applyAlignment="1" applyProtection="1">
      <alignment horizontal="left" vertical="center" wrapText="1"/>
    </xf>
    <xf numFmtId="0" fontId="3" fillId="0" borderId="109" xfId="0" applyFont="1" applyBorder="1" applyAlignment="1" applyProtection="1">
      <alignment horizontal="center" vertical="center" wrapText="1"/>
    </xf>
    <xf numFmtId="49" fontId="13" fillId="0" borderId="33" xfId="0" applyNumberFormat="1" applyFont="1" applyBorder="1" applyAlignment="1" applyProtection="1">
      <alignment horizontal="center"/>
    </xf>
    <xf numFmtId="49" fontId="11" fillId="0" borderId="2" xfId="0" applyNumberFormat="1" applyFont="1" applyBorder="1" applyAlignment="1" applyProtection="1">
      <alignment horizontal="center"/>
    </xf>
    <xf numFmtId="0" fontId="10" fillId="0" borderId="32" xfId="0" applyNumberFormat="1" applyFont="1" applyBorder="1" applyAlignment="1" applyProtection="1">
      <alignment horizontal="left" wrapText="1"/>
    </xf>
    <xf numFmtId="49" fontId="11" fillId="0" borderId="0" xfId="0" applyNumberFormat="1" applyFont="1" applyBorder="1" applyAlignment="1" applyProtection="1">
      <alignment horizontal="center"/>
    </xf>
    <xf numFmtId="49" fontId="3" fillId="0" borderId="0" xfId="0" applyNumberFormat="1" applyFont="1" applyBorder="1" applyAlignment="1" applyProtection="1">
      <alignment horizontal="left"/>
    </xf>
    <xf numFmtId="0" fontId="3" fillId="0" borderId="0" xfId="0" applyFont="1" applyAlignment="1" applyProtection="1">
      <alignment horizontal="right" vertical="center" wrapText="1"/>
    </xf>
    <xf numFmtId="9" fontId="0" fillId="0" borderId="34" xfId="0" applyNumberFormat="1" applyBorder="1" applyAlignment="1" applyProtection="1">
      <alignment horizontal="center" vertical="center"/>
    </xf>
    <xf numFmtId="9" fontId="0" fillId="0" borderId="35" xfId="0" applyNumberFormat="1" applyBorder="1" applyAlignment="1" applyProtection="1">
      <alignment horizontal="center" vertical="center"/>
    </xf>
    <xf numFmtId="9" fontId="0" fillId="0" borderId="40" xfId="0" applyNumberFormat="1"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40" xfId="0" applyBorder="1" applyAlignment="1" applyProtection="1">
      <alignment horizontal="center" vertical="center"/>
    </xf>
    <xf numFmtId="166" fontId="4" fillId="0" borderId="24" xfId="0" applyNumberFormat="1" applyFont="1" applyFill="1" applyBorder="1" applyAlignment="1" applyProtection="1">
      <alignment horizontal="center" vertical="center"/>
    </xf>
    <xf numFmtId="166" fontId="4" fillId="0" borderId="5" xfId="0" applyNumberFormat="1" applyFont="1" applyFill="1" applyBorder="1" applyAlignment="1" applyProtection="1">
      <alignment horizontal="center" vertical="center"/>
    </xf>
    <xf numFmtId="167" fontId="0" fillId="0" borderId="24" xfId="0" applyNumberFormat="1" applyBorder="1" applyAlignment="1" applyProtection="1">
      <alignment horizontal="right" vertical="center"/>
    </xf>
    <xf numFmtId="167" fontId="0" fillId="0" borderId="5" xfId="0" applyNumberFormat="1" applyBorder="1" applyAlignment="1" applyProtection="1">
      <alignment horizontal="right" vertical="center"/>
    </xf>
    <xf numFmtId="0" fontId="4" fillId="0" borderId="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27"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49" fontId="60" fillId="8" borderId="27" xfId="0" applyNumberFormat="1" applyFont="1" applyFill="1" applyBorder="1" applyAlignment="1" applyProtection="1">
      <alignment horizontal="center" vertical="center" wrapText="1"/>
    </xf>
    <xf numFmtId="49" fontId="60" fillId="8" borderId="33" xfId="0" applyNumberFormat="1" applyFont="1" applyFill="1" applyBorder="1" applyAlignment="1" applyProtection="1">
      <alignment horizontal="center" vertical="center" wrapText="1"/>
    </xf>
    <xf numFmtId="49" fontId="60" fillId="8" borderId="25" xfId="0" applyNumberFormat="1" applyFont="1" applyFill="1" applyBorder="1" applyAlignment="1" applyProtection="1">
      <alignment horizontal="center" vertical="center" wrapText="1"/>
    </xf>
    <xf numFmtId="49" fontId="3" fillId="0" borderId="0" xfId="0" applyNumberFormat="1" applyFont="1" applyBorder="1" applyAlignment="1" applyProtection="1">
      <alignment horizontal="left" vertical="center"/>
    </xf>
    <xf numFmtId="0" fontId="35" fillId="7" borderId="24" xfId="0" applyFont="1" applyFill="1" applyBorder="1" applyAlignment="1" applyProtection="1">
      <alignment horizontal="center" vertical="center" wrapText="1"/>
    </xf>
    <xf numFmtId="0" fontId="35" fillId="7" borderId="5" xfId="0" applyFont="1" applyFill="1" applyBorder="1" applyAlignment="1" applyProtection="1">
      <alignment horizontal="center" vertical="center" wrapText="1"/>
    </xf>
    <xf numFmtId="0" fontId="35" fillId="7" borderId="6" xfId="0" applyFont="1" applyFill="1" applyBorder="1" applyAlignment="1" applyProtection="1">
      <alignment horizontal="center" vertical="center"/>
    </xf>
    <xf numFmtId="0" fontId="35" fillId="7" borderId="3" xfId="0" applyFont="1" applyFill="1" applyBorder="1" applyAlignment="1" applyProtection="1">
      <alignment horizontal="center" vertical="center"/>
    </xf>
    <xf numFmtId="0" fontId="35" fillId="7" borderId="13" xfId="0" applyFont="1" applyFill="1" applyBorder="1" applyAlignment="1" applyProtection="1">
      <alignment horizontal="center" vertical="center"/>
    </xf>
    <xf numFmtId="0" fontId="35" fillId="7" borderId="14" xfId="0" applyFont="1" applyFill="1" applyBorder="1" applyAlignment="1" applyProtection="1">
      <alignment horizontal="center" vertical="center"/>
    </xf>
    <xf numFmtId="0" fontId="35" fillId="7" borderId="24" xfId="0" applyFont="1" applyFill="1" applyBorder="1" applyAlignment="1" applyProtection="1">
      <alignment horizontal="center" vertical="center"/>
    </xf>
    <xf numFmtId="0" fontId="35" fillId="7" borderId="5" xfId="0" applyFont="1" applyFill="1" applyBorder="1" applyAlignment="1" applyProtection="1">
      <alignment horizontal="center" vertical="center"/>
    </xf>
    <xf numFmtId="0" fontId="17" fillId="0" borderId="17" xfId="0" applyFont="1" applyBorder="1" applyAlignment="1" applyProtection="1">
      <alignment horizontal="left" wrapText="1"/>
    </xf>
    <xf numFmtId="0" fontId="17" fillId="0" borderId="0" xfId="0" applyFont="1" applyBorder="1" applyAlignment="1" applyProtection="1">
      <alignment horizontal="left" wrapText="1"/>
    </xf>
    <xf numFmtId="49" fontId="11" fillId="0" borderId="2" xfId="0" applyNumberFormat="1" applyFont="1" applyBorder="1" applyAlignment="1" applyProtection="1">
      <alignment horizontal="center" vertical="top"/>
    </xf>
    <xf numFmtId="0" fontId="30" fillId="0" borderId="49" xfId="0" applyFont="1" applyBorder="1" applyAlignment="1" applyProtection="1">
      <alignment horizontal="center" vertical="center" wrapText="1"/>
    </xf>
    <xf numFmtId="0" fontId="30" fillId="0" borderId="74" xfId="0" applyFont="1" applyBorder="1" applyAlignment="1" applyProtection="1">
      <alignment horizontal="center" vertical="center" wrapText="1"/>
    </xf>
    <xf numFmtId="44" fontId="4" fillId="0" borderId="12" xfId="1" applyFont="1" applyBorder="1" applyAlignment="1" applyProtection="1">
      <alignment horizontal="center" vertical="center"/>
      <protection locked="0"/>
    </xf>
    <xf numFmtId="44" fontId="0" fillId="0" borderId="83" xfId="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wrapText="1"/>
      <protection locked="0"/>
    </xf>
    <xf numFmtId="49" fontId="0" fillId="0" borderId="12" xfId="0" applyNumberFormat="1" applyBorder="1" applyAlignment="1" applyProtection="1">
      <alignment horizontal="center" vertical="center" wrapText="1"/>
      <protection locked="0"/>
    </xf>
    <xf numFmtId="0" fontId="30" fillId="0" borderId="15" xfId="0" applyFont="1" applyBorder="1" applyAlignment="1" applyProtection="1">
      <alignment horizontal="center" vertical="center" wrapText="1"/>
    </xf>
    <xf numFmtId="49" fontId="4" fillId="0" borderId="17" xfId="0" applyNumberFormat="1" applyFont="1" applyBorder="1" applyAlignment="1" applyProtection="1">
      <alignment horizontal="left" vertical="center" wrapText="1" indent="1"/>
      <protection locked="0"/>
    </xf>
    <xf numFmtId="49" fontId="4" fillId="0" borderId="0" xfId="0" applyNumberFormat="1" applyFont="1" applyBorder="1" applyAlignment="1" applyProtection="1">
      <alignment horizontal="left" vertical="center" wrapText="1" indent="1"/>
      <protection locked="0"/>
    </xf>
    <xf numFmtId="49" fontId="4" fillId="0" borderId="18" xfId="0" applyNumberFormat="1" applyFont="1" applyBorder="1" applyAlignment="1" applyProtection="1">
      <alignment horizontal="left" vertical="center" wrapText="1" indent="1"/>
      <protection locked="0"/>
    </xf>
    <xf numFmtId="49" fontId="4" fillId="0" borderId="13" xfId="0" applyNumberFormat="1" applyFont="1" applyBorder="1" applyAlignment="1" applyProtection="1">
      <alignment horizontal="left" vertical="center" wrapText="1" indent="1"/>
      <protection locked="0"/>
    </xf>
    <xf numFmtId="49" fontId="4" fillId="0" borderId="7" xfId="0" applyNumberFormat="1" applyFont="1" applyBorder="1" applyAlignment="1" applyProtection="1">
      <alignment horizontal="left" vertical="center" wrapText="1" indent="1"/>
      <protection locked="0"/>
    </xf>
    <xf numFmtId="49" fontId="4" fillId="0" borderId="14" xfId="0" applyNumberFormat="1" applyFont="1" applyBorder="1" applyAlignment="1" applyProtection="1">
      <alignment horizontal="left" vertical="center" wrapText="1" indent="1"/>
      <protection locked="0"/>
    </xf>
    <xf numFmtId="0" fontId="4" fillId="0" borderId="17" xfId="0" applyNumberFormat="1" applyFont="1" applyBorder="1" applyAlignment="1" applyProtection="1">
      <alignment horizontal="left" vertical="center" wrapText="1" indent="1"/>
      <protection locked="0"/>
    </xf>
    <xf numFmtId="0" fontId="4" fillId="0" borderId="0" xfId="0" applyNumberFormat="1" applyFont="1" applyBorder="1" applyAlignment="1" applyProtection="1">
      <alignment horizontal="left" vertical="center" wrapText="1" indent="1"/>
      <protection locked="0"/>
    </xf>
    <xf numFmtId="0" fontId="4" fillId="0" borderId="18" xfId="0" applyNumberFormat="1" applyFont="1" applyBorder="1" applyAlignment="1" applyProtection="1">
      <alignment horizontal="left" vertical="center" wrapText="1" indent="1"/>
      <protection locked="0"/>
    </xf>
    <xf numFmtId="0" fontId="4" fillId="0" borderId="13" xfId="0" applyNumberFormat="1" applyFont="1" applyBorder="1" applyAlignment="1" applyProtection="1">
      <alignment horizontal="left" vertical="center" wrapText="1" indent="1"/>
      <protection locked="0"/>
    </xf>
    <xf numFmtId="0" fontId="4" fillId="0" borderId="7" xfId="0" applyNumberFormat="1" applyFont="1" applyBorder="1" applyAlignment="1" applyProtection="1">
      <alignment horizontal="left" vertical="center" wrapText="1" indent="1"/>
      <protection locked="0"/>
    </xf>
    <xf numFmtId="0" fontId="4" fillId="0" borderId="14" xfId="0" applyNumberFormat="1" applyFont="1" applyBorder="1" applyAlignment="1" applyProtection="1">
      <alignment horizontal="left" vertical="center" wrapText="1" indent="1"/>
      <protection locked="0"/>
    </xf>
    <xf numFmtId="49" fontId="4" fillId="0" borderId="34" xfId="0" applyNumberFormat="1" applyFont="1" applyBorder="1" applyAlignment="1" applyProtection="1">
      <alignment horizontal="center" vertical="center"/>
      <protection locked="0"/>
    </xf>
    <xf numFmtId="49" fontId="4" fillId="0" borderId="40" xfId="0" applyNumberFormat="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3" fillId="0" borderId="19" xfId="0" applyFont="1" applyFill="1" applyBorder="1" applyAlignment="1" applyProtection="1">
      <alignment horizontal="center" wrapText="1"/>
    </xf>
    <xf numFmtId="166" fontId="3" fillId="0" borderId="19" xfId="0" applyNumberFormat="1" applyFont="1" applyBorder="1" applyAlignment="1" applyProtection="1">
      <alignment horizontal="center"/>
    </xf>
    <xf numFmtId="44" fontId="3" fillId="0" borderId="19" xfId="1" applyFont="1" applyBorder="1" applyAlignment="1" applyProtection="1">
      <alignment horizontal="center"/>
    </xf>
    <xf numFmtId="44" fontId="3" fillId="0" borderId="88" xfId="1" applyFont="1" applyBorder="1" applyAlignment="1" applyProtection="1">
      <alignment horizontal="center"/>
    </xf>
    <xf numFmtId="49" fontId="4" fillId="0" borderId="34"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0" fontId="3" fillId="17" borderId="25" xfId="0" applyFont="1" applyFill="1" applyBorder="1" applyAlignment="1" applyProtection="1">
      <alignment horizontal="left" vertical="center" wrapText="1"/>
    </xf>
    <xf numFmtId="0" fontId="10" fillId="0" borderId="35" xfId="0" applyNumberFormat="1" applyFont="1" applyBorder="1" applyAlignment="1" applyProtection="1">
      <alignment horizontal="left" wrapText="1"/>
    </xf>
    <xf numFmtId="0" fontId="59" fillId="9" borderId="9" xfId="0" applyFont="1" applyFill="1" applyBorder="1" applyAlignment="1" applyProtection="1">
      <alignment horizontal="center" wrapText="1"/>
    </xf>
    <xf numFmtId="0" fontId="59" fillId="9" borderId="12" xfId="0" applyFont="1" applyFill="1" applyBorder="1" applyAlignment="1" applyProtection="1">
      <alignment horizontal="center" wrapText="1"/>
    </xf>
    <xf numFmtId="0" fontId="59" fillId="9" borderId="83" xfId="0" applyFont="1" applyFill="1" applyBorder="1" applyAlignment="1" applyProtection="1">
      <alignment horizontal="center" wrapText="1"/>
    </xf>
    <xf numFmtId="49" fontId="4" fillId="0" borderId="6" xfId="0" applyNumberFormat="1" applyFont="1" applyBorder="1" applyAlignment="1" applyProtection="1">
      <alignment horizontal="left" vertical="center" wrapText="1"/>
    </xf>
    <xf numFmtId="49" fontId="4" fillId="0" borderId="2" xfId="0" applyNumberFormat="1" applyFont="1" applyBorder="1" applyAlignment="1" applyProtection="1">
      <alignment horizontal="left" vertical="center" wrapText="1"/>
    </xf>
    <xf numFmtId="49" fontId="4" fillId="0" borderId="3" xfId="0" applyNumberFormat="1" applyFont="1" applyBorder="1" applyAlignment="1" applyProtection="1">
      <alignment horizontal="left" vertical="center" wrapText="1"/>
    </xf>
    <xf numFmtId="49" fontId="0" fillId="0" borderId="40" xfId="0" applyNumberFormat="1" applyBorder="1" applyAlignment="1" applyProtection="1">
      <alignment horizontal="center" vertical="center" wrapText="1"/>
      <protection locked="0"/>
    </xf>
    <xf numFmtId="0" fontId="30" fillId="0" borderId="15" xfId="0" applyFont="1" applyBorder="1" applyAlignment="1" applyProtection="1">
      <alignment horizontal="center" vertical="center"/>
    </xf>
    <xf numFmtId="0" fontId="30" fillId="0" borderId="78" xfId="0" applyFont="1" applyBorder="1" applyAlignment="1" applyProtection="1">
      <alignment horizontal="center" vertical="center"/>
    </xf>
    <xf numFmtId="0" fontId="0" fillId="0" borderId="108" xfId="0" applyBorder="1" applyAlignment="1" applyProtection="1">
      <alignment horizontal="center"/>
      <protection locked="0"/>
    </xf>
    <xf numFmtId="0" fontId="0" fillId="0" borderId="111" xfId="0" applyBorder="1" applyAlignment="1" applyProtection="1">
      <alignment horizontal="center"/>
      <protection locked="0"/>
    </xf>
    <xf numFmtId="0" fontId="3" fillId="0" borderId="32" xfId="0" applyNumberFormat="1" applyFont="1" applyBorder="1" applyAlignment="1" applyProtection="1">
      <alignment horizontal="left" wrapText="1"/>
    </xf>
    <xf numFmtId="0" fontId="52" fillId="0" borderId="0" xfId="0" applyNumberFormat="1" applyFont="1" applyAlignment="1" applyProtection="1">
      <alignment horizontal="left" vertical="center" wrapText="1"/>
    </xf>
    <xf numFmtId="49" fontId="25" fillId="0" borderId="2" xfId="0" applyNumberFormat="1" applyFont="1" applyBorder="1" applyAlignment="1" applyProtection="1">
      <alignment horizontal="center"/>
    </xf>
    <xf numFmtId="0" fontId="24" fillId="0" borderId="0" xfId="0" applyFont="1" applyFill="1" applyBorder="1" applyAlignment="1" applyProtection="1">
      <alignment horizontal="center" vertical="center" wrapText="1"/>
    </xf>
    <xf numFmtId="3" fontId="0" fillId="6" borderId="123" xfId="0" applyNumberFormat="1" applyFill="1" applyBorder="1" applyAlignment="1" applyProtection="1">
      <alignment horizontal="center"/>
    </xf>
    <xf numFmtId="3" fontId="0" fillId="6" borderId="124" xfId="0" applyNumberFormat="1" applyFill="1" applyBorder="1" applyAlignment="1" applyProtection="1">
      <alignment horizontal="center"/>
    </xf>
    <xf numFmtId="0" fontId="0" fillId="0" borderId="94" xfId="0" applyBorder="1" applyAlignment="1" applyProtection="1">
      <alignment horizontal="center"/>
      <protection locked="0"/>
    </xf>
    <xf numFmtId="0" fontId="0" fillId="0" borderId="118" xfId="0" applyBorder="1" applyAlignment="1" applyProtection="1">
      <alignment horizontal="center"/>
      <protection locked="0"/>
    </xf>
    <xf numFmtId="49" fontId="4" fillId="0" borderId="0" xfId="0" applyNumberFormat="1" applyFont="1" applyBorder="1" applyAlignment="1" applyProtection="1">
      <alignment horizontal="left" vertical="center"/>
    </xf>
    <xf numFmtId="0" fontId="0" fillId="20" borderId="94" xfId="0" applyNumberFormat="1" applyFill="1" applyBorder="1" applyAlignment="1" applyProtection="1">
      <alignment horizontal="center"/>
    </xf>
    <xf numFmtId="166" fontId="0" fillId="20" borderId="25" xfId="0" applyNumberFormat="1" applyFill="1" applyBorder="1" applyAlignment="1" applyProtection="1">
      <alignment horizontal="center"/>
    </xf>
    <xf numFmtId="0" fontId="4" fillId="0" borderId="33" xfId="0" applyFont="1" applyBorder="1" applyAlignment="1" applyProtection="1">
      <alignment horizontal="left"/>
    </xf>
    <xf numFmtId="0" fontId="0" fillId="0" borderId="33" xfId="0" applyBorder="1" applyAlignment="1" applyProtection="1">
      <alignment horizontal="left"/>
    </xf>
    <xf numFmtId="0" fontId="4" fillId="0" borderId="120" xfId="0" applyFont="1" applyBorder="1" applyAlignment="1" applyProtection="1">
      <alignment horizontal="left"/>
    </xf>
    <xf numFmtId="0" fontId="0" fillId="0" borderId="120" xfId="0" applyBorder="1" applyAlignment="1" applyProtection="1">
      <alignment horizontal="left"/>
    </xf>
    <xf numFmtId="0" fontId="0" fillId="0" borderId="0" xfId="0" applyBorder="1" applyAlignment="1" applyProtection="1">
      <alignment horizontal="left"/>
    </xf>
    <xf numFmtId="0" fontId="63" fillId="0" borderId="108" xfId="0" applyFont="1" applyBorder="1" applyAlignment="1" applyProtection="1">
      <alignment horizontal="center"/>
      <protection locked="0"/>
    </xf>
    <xf numFmtId="0" fontId="63" fillId="0" borderId="111" xfId="0" applyFont="1" applyBorder="1" applyAlignment="1" applyProtection="1">
      <alignment horizontal="center"/>
      <protection locked="0"/>
    </xf>
    <xf numFmtId="0" fontId="4" fillId="0" borderId="35" xfId="0" applyFont="1" applyBorder="1" applyAlignment="1" applyProtection="1">
      <alignment horizontal="left"/>
    </xf>
    <xf numFmtId="3" fontId="0" fillId="20" borderId="96" xfId="0" applyNumberFormat="1" applyFill="1" applyBorder="1" applyAlignment="1" applyProtection="1">
      <alignment horizontal="center"/>
    </xf>
    <xf numFmtId="3" fontId="0" fillId="20" borderId="121" xfId="0" applyNumberFormat="1" applyFill="1" applyBorder="1" applyAlignment="1" applyProtection="1">
      <alignment horizontal="center"/>
    </xf>
    <xf numFmtId="0" fontId="21" fillId="0" borderId="96" xfId="0" applyFont="1" applyBorder="1" applyAlignment="1" applyProtection="1">
      <alignment horizontal="left" vertical="top" wrapText="1"/>
    </xf>
    <xf numFmtId="0" fontId="21" fillId="0" borderId="0" xfId="0" applyFont="1" applyBorder="1" applyAlignment="1" applyProtection="1">
      <alignment horizontal="left" vertical="top" wrapText="1"/>
    </xf>
    <xf numFmtId="3" fontId="0" fillId="0" borderId="91" xfId="0" applyNumberFormat="1" applyBorder="1" applyAlignment="1" applyProtection="1">
      <alignment horizontal="center"/>
      <protection locked="0"/>
    </xf>
    <xf numFmtId="3" fontId="0" fillId="0" borderId="119" xfId="0" applyNumberFormat="1" applyBorder="1" applyAlignment="1" applyProtection="1">
      <alignment horizontal="center"/>
      <protection locked="0"/>
    </xf>
    <xf numFmtId="0" fontId="0" fillId="0" borderId="35" xfId="0" applyBorder="1" applyAlignment="1" applyProtection="1">
      <alignment horizontal="left"/>
    </xf>
    <xf numFmtId="166" fontId="0" fillId="20" borderId="118" xfId="0" applyNumberFormat="1" applyFill="1" applyBorder="1" applyAlignment="1" applyProtection="1">
      <alignment horizontal="center"/>
    </xf>
    <xf numFmtId="0" fontId="20" fillId="0" borderId="0" xfId="0" applyFont="1" applyBorder="1" applyAlignment="1" applyProtection="1">
      <alignment horizontal="center" wrapText="1"/>
    </xf>
    <xf numFmtId="3" fontId="4" fillId="0" borderId="94" xfId="0" applyNumberFormat="1" applyFont="1" applyBorder="1" applyAlignment="1" applyProtection="1">
      <alignment horizontal="center"/>
      <protection locked="0"/>
    </xf>
    <xf numFmtId="3" fontId="0" fillId="0" borderId="118" xfId="0" applyNumberFormat="1" applyBorder="1" applyAlignment="1" applyProtection="1">
      <alignment horizontal="center"/>
      <protection locked="0"/>
    </xf>
    <xf numFmtId="167" fontId="0" fillId="20" borderId="93" xfId="0" applyNumberFormat="1" applyFill="1" applyBorder="1" applyAlignment="1" applyProtection="1">
      <alignment horizontal="center"/>
    </xf>
    <xf numFmtId="167" fontId="0" fillId="20" borderId="122" xfId="0" applyNumberFormat="1" applyFill="1" applyBorder="1" applyAlignment="1" applyProtection="1">
      <alignment horizontal="center"/>
    </xf>
    <xf numFmtId="3" fontId="3" fillId="0" borderId="92" xfId="0" applyNumberFormat="1" applyFont="1" applyBorder="1" applyAlignment="1" applyProtection="1">
      <alignment horizontal="center"/>
    </xf>
    <xf numFmtId="3" fontId="3" fillId="0" borderId="98" xfId="0" applyNumberFormat="1" applyFont="1" applyBorder="1" applyAlignment="1" applyProtection="1">
      <alignment horizontal="center"/>
    </xf>
    <xf numFmtId="0" fontId="0" fillId="0" borderId="2" xfId="0" applyBorder="1" applyAlignment="1" applyProtection="1">
      <alignment horizontal="left"/>
    </xf>
    <xf numFmtId="0" fontId="4" fillId="0" borderId="117" xfId="0" applyFont="1" applyBorder="1" applyAlignment="1" applyProtection="1">
      <alignment horizontal="left"/>
    </xf>
    <xf numFmtId="0" fontId="0" fillId="0" borderId="49" xfId="0" applyBorder="1" applyAlignment="1" applyProtection="1">
      <alignment horizontal="left"/>
    </xf>
    <xf numFmtId="0" fontId="3" fillId="0" borderId="17" xfId="0" applyFont="1" applyBorder="1" applyAlignment="1">
      <alignment horizontal="center"/>
    </xf>
    <xf numFmtId="0" fontId="3" fillId="0" borderId="0" xfId="0" applyFont="1" applyBorder="1" applyAlignment="1">
      <alignment horizontal="center"/>
    </xf>
  </cellXfs>
  <cellStyles count="6">
    <cellStyle name="Currency" xfId="1" builtinId="4"/>
    <cellStyle name="Currency 2" xfId="2" xr:uid="{00000000-0005-0000-0000-000001000000}"/>
    <cellStyle name="Normal" xfId="0" builtinId="0"/>
    <cellStyle name="Normal 2" xfId="3" xr:uid="{00000000-0005-0000-0000-000003000000}"/>
    <cellStyle name="Percent" xfId="4" builtinId="5"/>
    <cellStyle name="Percent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Drop" dropLines="5" dropStyle="combo" dx="29" fmlaLink="'FOR ADSD USE ONLY-do not delete'!$A$55" fmlaRange="'FOR ADSD USE ONLY-do not delete'!$A$56:$A$60" sel="1" val="0"/>
</file>

<file path=xl/ctrlProps/ctrlProp11.xml><?xml version="1.0" encoding="utf-8"?>
<formControlPr xmlns="http://schemas.microsoft.com/office/spreadsheetml/2009/9/main" objectType="Drop" dropStyle="combo" dx="29" fmlaLink="'FOR ADSD USE ONLY-do not delete'!$A$39" fmlaRange="'FOR ADSD USE ONLY-do not delete'!$A$40:$A$42" sel="2" val="0"/>
</file>

<file path=xl/ctrlProps/ctrlProp12.xml><?xml version="1.0" encoding="utf-8"?>
<formControlPr xmlns="http://schemas.microsoft.com/office/spreadsheetml/2009/9/main" objectType="Drop" dropStyle="combo" dx="29" fmlaLink="'FOR ADSD USE ONLY-do not delete'!$A$39" fmlaRange="'FOR ADSD USE ONLY-do not delete'!$A$40:$A$42" sel="2" val="0"/>
</file>

<file path=xl/ctrlProps/ctrlProp13.xml><?xml version="1.0" encoding="utf-8"?>
<formControlPr xmlns="http://schemas.microsoft.com/office/spreadsheetml/2009/9/main" objectType="Drop" dropStyle="combo" dx="29" noThreeD="1" sel="0" val="0"/>
</file>

<file path=xl/ctrlProps/ctrlProp14.xml><?xml version="1.0" encoding="utf-8"?>
<formControlPr xmlns="http://schemas.microsoft.com/office/spreadsheetml/2009/9/main" objectType="Drop" dropStyle="combo" dx="29" noThreeD="1" sel="0" val="0"/>
</file>

<file path=xl/ctrlProps/ctrlProp15.xml><?xml version="1.0" encoding="utf-8"?>
<formControlPr xmlns="http://schemas.microsoft.com/office/spreadsheetml/2009/9/main" objectType="Drop" dropStyle="combo" dx="29" noThreeD="1" sel="0" val="0"/>
</file>

<file path=xl/ctrlProps/ctrlProp16.xml><?xml version="1.0" encoding="utf-8"?>
<formControlPr xmlns="http://schemas.microsoft.com/office/spreadsheetml/2009/9/main" objectType="Drop" dropStyle="combo" dx="29" noThreeD="1" sel="0" val="0"/>
</file>

<file path=xl/ctrlProps/ctrlProp17.xml><?xml version="1.0" encoding="utf-8"?>
<formControlPr xmlns="http://schemas.microsoft.com/office/spreadsheetml/2009/9/main" objectType="Drop" dropStyle="combo" dx="29" noThreeD="1" sel="0" val="0"/>
</file>

<file path=xl/ctrlProps/ctrlProp18.xml><?xml version="1.0" encoding="utf-8"?>
<formControlPr xmlns="http://schemas.microsoft.com/office/spreadsheetml/2009/9/main" objectType="Drop" dropStyle="combo" dx="29" noThreeD="1" sel="0" val="0"/>
</file>

<file path=xl/ctrlProps/ctrlProp19.xml><?xml version="1.0" encoding="utf-8"?>
<formControlPr xmlns="http://schemas.microsoft.com/office/spreadsheetml/2009/9/main" objectType="Drop" dropStyle="combo" dx="29"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29" fmlaLink="'FOR ADSD USE ONLY-do not delete'!$A$39" fmlaRange="'FOR ADSD USE ONLY-do not delete'!$A$40:$A$42" sel="2"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29" fmlaLink="'FOR ADSD USE ONLY-do not delete'!$A$39" fmlaRange="'FOR ADSD USE ONLY-do not delete'!$A$40:$A$42" sel="2" val="0"/>
</file>

<file path=xl/drawings/drawing1.xml><?xml version="1.0" encoding="utf-8"?>
<xdr:wsDr xmlns:xdr="http://schemas.openxmlformats.org/drawingml/2006/spreadsheetDrawing" xmlns:a="http://schemas.openxmlformats.org/drawingml/2006/main">
  <xdr:twoCellAnchor>
    <xdr:from>
      <xdr:col>16</xdr:col>
      <xdr:colOff>606853</xdr:colOff>
      <xdr:row>1</xdr:row>
      <xdr:rowOff>11721</xdr:rowOff>
    </xdr:from>
    <xdr:to>
      <xdr:col>19</xdr:col>
      <xdr:colOff>42261</xdr:colOff>
      <xdr:row>3</xdr:row>
      <xdr:rowOff>29183</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5444733" y="180334"/>
          <a:ext cx="1066314" cy="237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643272</xdr:colOff>
      <xdr:row>1</xdr:row>
      <xdr:rowOff>4614</xdr:rowOff>
    </xdr:from>
    <xdr:to>
      <xdr:col>12</xdr:col>
      <xdr:colOff>209221</xdr:colOff>
      <xdr:row>4</xdr:row>
      <xdr:rowOff>16213</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3192503" y="172254"/>
          <a:ext cx="815617" cy="423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r>
            <a:rPr lang="en-US" sz="1000" baseline="0">
              <a:solidFill>
                <a:schemeClr val="dk1"/>
              </a:solidFill>
              <a:latin typeface="Arial" pitchFamily="34" charset="0"/>
              <a:ea typeface="+mn-ea"/>
              <a:cs typeface="Arial" pitchFamily="34" charset="0"/>
            </a:rPr>
            <a:t> </a:t>
          </a:r>
          <a:br>
            <a:rPr lang="en-US" sz="100" baseline="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In-Person</a:t>
          </a:r>
        </a:p>
      </xdr:txBody>
    </xdr:sp>
    <xdr:clientData/>
  </xdr:twoCellAnchor>
  <xdr:twoCellAnchor>
    <xdr:from>
      <xdr:col>1</xdr:col>
      <xdr:colOff>88710</xdr:colOff>
      <xdr:row>46</xdr:row>
      <xdr:rowOff>47767</xdr:rowOff>
    </xdr:from>
    <xdr:to>
      <xdr:col>1</xdr:col>
      <xdr:colOff>143301</xdr:colOff>
      <xdr:row>46</xdr:row>
      <xdr:rowOff>95534</xdr:rowOff>
    </xdr:to>
    <xdr:sp macro="" textlink="">
      <xdr:nvSpPr>
        <xdr:cNvPr id="21493" name="Oval 43">
          <a:extLst>
            <a:ext uri="{FF2B5EF4-FFF2-40B4-BE49-F238E27FC236}">
              <a16:creationId xmlns:a16="http://schemas.microsoft.com/office/drawing/2014/main" id="{00000000-0008-0000-0000-0000F5530000}"/>
            </a:ext>
          </a:extLst>
        </xdr:cNvPr>
        <xdr:cNvSpPr>
          <a:spLocks noChangeArrowheads="1"/>
        </xdr:cNvSpPr>
      </xdr:nvSpPr>
      <xdr:spPr bwMode="auto">
        <a:xfrm>
          <a:off x="197893" y="7233313"/>
          <a:ext cx="54591" cy="47768"/>
        </a:xfrm>
        <a:prstGeom prst="ellipse">
          <a:avLst/>
        </a:prstGeom>
        <a:solidFill>
          <a:srgbClr val="000000"/>
        </a:solidFill>
        <a:ln w="9525">
          <a:solidFill>
            <a:srgbClr val="000000"/>
          </a:solidFill>
          <a:round/>
          <a:headEnd/>
          <a:tailEnd/>
        </a:ln>
      </xdr:spPr>
    </xdr:sp>
    <xdr:clientData/>
  </xdr:twoCellAnchor>
  <xdr:twoCellAnchor>
    <xdr:from>
      <xdr:col>1</xdr:col>
      <xdr:colOff>88710</xdr:colOff>
      <xdr:row>47</xdr:row>
      <xdr:rowOff>47767</xdr:rowOff>
    </xdr:from>
    <xdr:to>
      <xdr:col>1</xdr:col>
      <xdr:colOff>143301</xdr:colOff>
      <xdr:row>47</xdr:row>
      <xdr:rowOff>95534</xdr:rowOff>
    </xdr:to>
    <xdr:sp macro="" textlink="">
      <xdr:nvSpPr>
        <xdr:cNvPr id="21494" name="Oval 44">
          <a:extLst>
            <a:ext uri="{FF2B5EF4-FFF2-40B4-BE49-F238E27FC236}">
              <a16:creationId xmlns:a16="http://schemas.microsoft.com/office/drawing/2014/main" id="{00000000-0008-0000-0000-0000F6530000}"/>
            </a:ext>
          </a:extLst>
        </xdr:cNvPr>
        <xdr:cNvSpPr>
          <a:spLocks noChangeArrowheads="1"/>
        </xdr:cNvSpPr>
      </xdr:nvSpPr>
      <xdr:spPr bwMode="auto">
        <a:xfrm>
          <a:off x="197893" y="7397087"/>
          <a:ext cx="54591" cy="47767"/>
        </a:xfrm>
        <a:prstGeom prst="ellipse">
          <a:avLst/>
        </a:prstGeom>
        <a:solidFill>
          <a:srgbClr val="000000"/>
        </a:solidFill>
        <a:ln w="9525">
          <a:solidFill>
            <a:srgbClr val="000000"/>
          </a:solidFill>
          <a:round/>
          <a:headEnd/>
          <a:tailEnd/>
        </a:ln>
      </xdr:spPr>
    </xdr:sp>
    <xdr:clientData/>
  </xdr:twoCellAnchor>
  <xdr:twoCellAnchor>
    <xdr:from>
      <xdr:col>1</xdr:col>
      <xdr:colOff>88710</xdr:colOff>
      <xdr:row>48</xdr:row>
      <xdr:rowOff>47767</xdr:rowOff>
    </xdr:from>
    <xdr:to>
      <xdr:col>1</xdr:col>
      <xdr:colOff>143301</xdr:colOff>
      <xdr:row>48</xdr:row>
      <xdr:rowOff>95534</xdr:rowOff>
    </xdr:to>
    <xdr:sp macro="" textlink="">
      <xdr:nvSpPr>
        <xdr:cNvPr id="21495" name="Oval 45">
          <a:extLst>
            <a:ext uri="{FF2B5EF4-FFF2-40B4-BE49-F238E27FC236}">
              <a16:creationId xmlns:a16="http://schemas.microsoft.com/office/drawing/2014/main" id="{00000000-0008-0000-0000-0000F7530000}"/>
            </a:ext>
          </a:extLst>
        </xdr:cNvPr>
        <xdr:cNvSpPr>
          <a:spLocks noChangeArrowheads="1"/>
        </xdr:cNvSpPr>
      </xdr:nvSpPr>
      <xdr:spPr bwMode="auto">
        <a:xfrm>
          <a:off x="197893" y="7560860"/>
          <a:ext cx="54591" cy="47767"/>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39</xdr:row>
      <xdr:rowOff>54591</xdr:rowOff>
    </xdr:from>
    <xdr:to>
      <xdr:col>11</xdr:col>
      <xdr:colOff>143301</xdr:colOff>
      <xdr:row>39</xdr:row>
      <xdr:rowOff>109182</xdr:rowOff>
    </xdr:to>
    <xdr:sp macro="" textlink="">
      <xdr:nvSpPr>
        <xdr:cNvPr id="21496" name="Oval 33">
          <a:extLst>
            <a:ext uri="{FF2B5EF4-FFF2-40B4-BE49-F238E27FC236}">
              <a16:creationId xmlns:a16="http://schemas.microsoft.com/office/drawing/2014/main" id="{00000000-0008-0000-0000-0000F8530000}"/>
            </a:ext>
          </a:extLst>
        </xdr:cNvPr>
        <xdr:cNvSpPr>
          <a:spLocks noChangeArrowheads="1"/>
        </xdr:cNvSpPr>
      </xdr:nvSpPr>
      <xdr:spPr bwMode="auto">
        <a:xfrm>
          <a:off x="4060209" y="6264322"/>
          <a:ext cx="54591" cy="54591"/>
        </a:xfrm>
        <a:prstGeom prst="ellipse">
          <a:avLst/>
        </a:prstGeom>
        <a:solidFill>
          <a:srgbClr val="000000"/>
        </a:solidFill>
        <a:ln w="9525">
          <a:solidFill>
            <a:srgbClr val="000000"/>
          </a:solidFill>
          <a:round/>
          <a:headEnd/>
          <a:tailEnd/>
        </a:ln>
      </xdr:spPr>
    </xdr:sp>
    <xdr:clientData/>
  </xdr:twoCellAnchor>
  <xdr:twoCellAnchor>
    <xdr:from>
      <xdr:col>3</xdr:col>
      <xdr:colOff>212219</xdr:colOff>
      <xdr:row>1</xdr:row>
      <xdr:rowOff>7230</xdr:rowOff>
    </xdr:from>
    <xdr:to>
      <xdr:col>5</xdr:col>
      <xdr:colOff>250906</xdr:colOff>
      <xdr:row>4</xdr:row>
      <xdr:rowOff>9728</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031366" y="175843"/>
          <a:ext cx="913974" cy="414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 &amp; Time Received:</a:t>
          </a:r>
        </a:p>
      </xdr:txBody>
    </xdr:sp>
    <xdr:clientData/>
  </xdr:twoCellAnchor>
  <xdr:twoCellAnchor>
    <xdr:from>
      <xdr:col>5</xdr:col>
      <xdr:colOff>143084</xdr:colOff>
      <xdr:row>2</xdr:row>
      <xdr:rowOff>22694</xdr:rowOff>
    </xdr:from>
    <xdr:to>
      <xdr:col>8</xdr:col>
      <xdr:colOff>553187</xdr:colOff>
      <xdr:row>3</xdr:row>
      <xdr:rowOff>178341</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853933" y="220490"/>
          <a:ext cx="1257583" cy="3469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2</xdr:col>
      <xdr:colOff>421919</xdr:colOff>
      <xdr:row>2</xdr:row>
      <xdr:rowOff>22699</xdr:rowOff>
    </xdr:from>
    <xdr:to>
      <xdr:col>3</xdr:col>
      <xdr:colOff>245513</xdr:colOff>
      <xdr:row>3</xdr:row>
      <xdr:rowOff>184623</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665779" y="220495"/>
          <a:ext cx="391781" cy="3532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12</xdr:col>
      <xdr:colOff>21355</xdr:colOff>
      <xdr:row>1</xdr:row>
      <xdr:rowOff>9524</xdr:rowOff>
    </xdr:from>
    <xdr:to>
      <xdr:col>14</xdr:col>
      <xdr:colOff>374346</xdr:colOff>
      <xdr:row>4</xdr:row>
      <xdr:rowOff>16213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63781" y="178137"/>
          <a:ext cx="749177" cy="41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256950</xdr:colOff>
      <xdr:row>2</xdr:row>
      <xdr:rowOff>29180</xdr:rowOff>
    </xdr:from>
    <xdr:to>
      <xdr:col>16</xdr:col>
      <xdr:colOff>654489</xdr:colOff>
      <xdr:row>3</xdr:row>
      <xdr:rowOff>174927</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4516309" y="226976"/>
          <a:ext cx="971803" cy="3370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endParaRPr lang="en-US" sz="1100">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oneCellAnchor>
    <xdr:from>
      <xdr:col>16</xdr:col>
      <xdr:colOff>215228</xdr:colOff>
      <xdr:row>3</xdr:row>
      <xdr:rowOff>188676</xdr:rowOff>
    </xdr:from>
    <xdr:ext cx="211121" cy="26456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5094051" y="431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16</xdr:col>
      <xdr:colOff>599153</xdr:colOff>
      <xdr:row>2</xdr:row>
      <xdr:rowOff>171141</xdr:rowOff>
    </xdr:from>
    <xdr:to>
      <xdr:col>20</xdr:col>
      <xdr:colOff>13397</xdr:colOff>
      <xdr:row>5</xdr:row>
      <xdr:rowOff>93</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5446642" y="369924"/>
          <a:ext cx="1338470" cy="241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 Email:</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20472</xdr:rowOff>
        </xdr:from>
        <xdr:to>
          <xdr:col>2</xdr:col>
          <xdr:colOff>136478</xdr:colOff>
          <xdr:row>10</xdr:row>
          <xdr:rowOff>20472</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238836</xdr:colOff>
          <xdr:row>8</xdr:row>
          <xdr:rowOff>156949</xdr:rowOff>
        </xdr:from>
        <xdr:to>
          <xdr:col>14</xdr:col>
          <xdr:colOff>54591</xdr:colOff>
          <xdr:row>10</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143301</xdr:colOff>
          <xdr:row>8</xdr:row>
          <xdr:rowOff>156949</xdr:rowOff>
        </xdr:from>
        <xdr:to>
          <xdr:col>16</xdr:col>
          <xdr:colOff>320722</xdr:colOff>
          <xdr:row>10</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40943</xdr:colOff>
          <xdr:row>8</xdr:row>
          <xdr:rowOff>156949</xdr:rowOff>
        </xdr:from>
        <xdr:to>
          <xdr:col>17</xdr:col>
          <xdr:colOff>388961</xdr:colOff>
          <xdr:row>10</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136478</xdr:colOff>
          <xdr:row>2</xdr:row>
          <xdr:rowOff>170597</xdr:rowOff>
        </xdr:from>
        <xdr:to>
          <xdr:col>21</xdr:col>
          <xdr:colOff>20472</xdr:colOff>
          <xdr:row>4</xdr:row>
          <xdr:rowOff>20472</xdr:rowOff>
        </xdr:to>
        <xdr:sp macro="" textlink="">
          <xdr:nvSpPr>
            <xdr:cNvPr id="17967" name="Check Box 559" hidden="1">
              <a:extLst>
                <a:ext uri="{63B3BB69-23CF-44E3-9099-C40C66FF867C}">
                  <a14:compatExt spid="_x0000_s17967"/>
                </a:ext>
                <a:ext uri="{FF2B5EF4-FFF2-40B4-BE49-F238E27FC236}">
                  <a16:creationId xmlns:a16="http://schemas.microsoft.com/office/drawing/2014/main" id="{00000000-0008-0000-0000-00002F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545910</xdr:colOff>
          <xdr:row>1</xdr:row>
          <xdr:rowOff>6824</xdr:rowOff>
        </xdr:from>
        <xdr:to>
          <xdr:col>8</xdr:col>
          <xdr:colOff>887104</xdr:colOff>
          <xdr:row>3</xdr:row>
          <xdr:rowOff>6824</xdr:rowOff>
        </xdr:to>
        <xdr:sp macro="" textlink="">
          <xdr:nvSpPr>
            <xdr:cNvPr id="17968" name="Check Box 560" hidden="1">
              <a:extLst>
                <a:ext uri="{63B3BB69-23CF-44E3-9099-C40C66FF867C}">
                  <a14:compatExt spid="_x0000_s17968"/>
                </a:ext>
                <a:ext uri="{FF2B5EF4-FFF2-40B4-BE49-F238E27FC236}">
                  <a16:creationId xmlns:a16="http://schemas.microsoft.com/office/drawing/2014/main" id="{00000000-0008-0000-0000-000030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545910</xdr:colOff>
          <xdr:row>2</xdr:row>
          <xdr:rowOff>122830</xdr:rowOff>
        </xdr:from>
        <xdr:to>
          <xdr:col>8</xdr:col>
          <xdr:colOff>887104</xdr:colOff>
          <xdr:row>3</xdr:row>
          <xdr:rowOff>150125</xdr:rowOff>
        </xdr:to>
        <xdr:sp macro="" textlink="">
          <xdr:nvSpPr>
            <xdr:cNvPr id="17969" name="Check Box 561" hidden="1">
              <a:extLst>
                <a:ext uri="{63B3BB69-23CF-44E3-9099-C40C66FF867C}">
                  <a14:compatExt spid="_x0000_s17969"/>
                </a:ext>
                <a:ext uri="{FF2B5EF4-FFF2-40B4-BE49-F238E27FC236}">
                  <a16:creationId xmlns:a16="http://schemas.microsoft.com/office/drawing/2014/main" id="{00000000-0008-0000-0000-0000314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20472</xdr:rowOff>
        </xdr:from>
        <xdr:to>
          <xdr:col>2</xdr:col>
          <xdr:colOff>136478</xdr:colOff>
          <xdr:row>12</xdr:row>
          <xdr:rowOff>27296</xdr:rowOff>
        </xdr:to>
        <xdr:sp macro="" textlink="">
          <xdr:nvSpPr>
            <xdr:cNvPr id="19506" name="Check Box 1074" hidden="1">
              <a:extLst>
                <a:ext uri="{63B3BB69-23CF-44E3-9099-C40C66FF867C}">
                  <a14:compatExt spid="_x0000_s19506"/>
                </a:ext>
                <a:ext uri="{FF2B5EF4-FFF2-40B4-BE49-F238E27FC236}">
                  <a16:creationId xmlns:a16="http://schemas.microsoft.com/office/drawing/2014/main" id="{00000000-0008-0000-00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88710</xdr:colOff>
      <xdr:row>40</xdr:row>
      <xdr:rowOff>54591</xdr:rowOff>
    </xdr:from>
    <xdr:to>
      <xdr:col>11</xdr:col>
      <xdr:colOff>143301</xdr:colOff>
      <xdr:row>40</xdr:row>
      <xdr:rowOff>109182</xdr:rowOff>
    </xdr:to>
    <xdr:sp macro="" textlink="">
      <xdr:nvSpPr>
        <xdr:cNvPr id="21504" name="Oval 33">
          <a:extLst>
            <a:ext uri="{FF2B5EF4-FFF2-40B4-BE49-F238E27FC236}">
              <a16:creationId xmlns:a16="http://schemas.microsoft.com/office/drawing/2014/main" id="{00000000-0008-0000-0000-000000540000}"/>
            </a:ext>
          </a:extLst>
        </xdr:cNvPr>
        <xdr:cNvSpPr>
          <a:spLocks noChangeArrowheads="1"/>
        </xdr:cNvSpPr>
      </xdr:nvSpPr>
      <xdr:spPr bwMode="auto">
        <a:xfrm>
          <a:off x="4060209" y="6428096"/>
          <a:ext cx="54591" cy="54591"/>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41</xdr:row>
      <xdr:rowOff>54591</xdr:rowOff>
    </xdr:from>
    <xdr:to>
      <xdr:col>11</xdr:col>
      <xdr:colOff>143301</xdr:colOff>
      <xdr:row>41</xdr:row>
      <xdr:rowOff>109182</xdr:rowOff>
    </xdr:to>
    <xdr:sp macro="" textlink="">
      <xdr:nvSpPr>
        <xdr:cNvPr id="21505" name="Oval 33">
          <a:extLst>
            <a:ext uri="{FF2B5EF4-FFF2-40B4-BE49-F238E27FC236}">
              <a16:creationId xmlns:a16="http://schemas.microsoft.com/office/drawing/2014/main" id="{00000000-0008-0000-0000-000001540000}"/>
            </a:ext>
          </a:extLst>
        </xdr:cNvPr>
        <xdr:cNvSpPr>
          <a:spLocks noChangeArrowheads="1"/>
        </xdr:cNvSpPr>
      </xdr:nvSpPr>
      <xdr:spPr bwMode="auto">
        <a:xfrm>
          <a:off x="4060209" y="6591869"/>
          <a:ext cx="54591" cy="54591"/>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42</xdr:row>
      <xdr:rowOff>47767</xdr:rowOff>
    </xdr:from>
    <xdr:to>
      <xdr:col>11</xdr:col>
      <xdr:colOff>143301</xdr:colOff>
      <xdr:row>42</xdr:row>
      <xdr:rowOff>102358</xdr:rowOff>
    </xdr:to>
    <xdr:sp macro="" textlink="">
      <xdr:nvSpPr>
        <xdr:cNvPr id="21506" name="Oval 33">
          <a:extLst>
            <a:ext uri="{FF2B5EF4-FFF2-40B4-BE49-F238E27FC236}">
              <a16:creationId xmlns:a16="http://schemas.microsoft.com/office/drawing/2014/main" id="{00000000-0008-0000-0000-000002540000}"/>
            </a:ext>
          </a:extLst>
        </xdr:cNvPr>
        <xdr:cNvSpPr>
          <a:spLocks noChangeArrowheads="1"/>
        </xdr:cNvSpPr>
      </xdr:nvSpPr>
      <xdr:spPr bwMode="auto">
        <a:xfrm>
          <a:off x="4060209" y="6748818"/>
          <a:ext cx="54591" cy="54591"/>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44</xdr:row>
      <xdr:rowOff>54591</xdr:rowOff>
    </xdr:from>
    <xdr:to>
      <xdr:col>11</xdr:col>
      <xdr:colOff>143301</xdr:colOff>
      <xdr:row>44</xdr:row>
      <xdr:rowOff>109182</xdr:rowOff>
    </xdr:to>
    <xdr:sp macro="" textlink="">
      <xdr:nvSpPr>
        <xdr:cNvPr id="21507" name="Oval 33">
          <a:extLst>
            <a:ext uri="{FF2B5EF4-FFF2-40B4-BE49-F238E27FC236}">
              <a16:creationId xmlns:a16="http://schemas.microsoft.com/office/drawing/2014/main" id="{00000000-0008-0000-0000-000003540000}"/>
            </a:ext>
          </a:extLst>
        </xdr:cNvPr>
        <xdr:cNvSpPr>
          <a:spLocks noChangeArrowheads="1"/>
        </xdr:cNvSpPr>
      </xdr:nvSpPr>
      <xdr:spPr bwMode="auto">
        <a:xfrm>
          <a:off x="4060209" y="6912591"/>
          <a:ext cx="54591" cy="54591"/>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45</xdr:row>
      <xdr:rowOff>54591</xdr:rowOff>
    </xdr:from>
    <xdr:to>
      <xdr:col>11</xdr:col>
      <xdr:colOff>143301</xdr:colOff>
      <xdr:row>45</xdr:row>
      <xdr:rowOff>109182</xdr:rowOff>
    </xdr:to>
    <xdr:sp macro="" textlink="">
      <xdr:nvSpPr>
        <xdr:cNvPr id="21508" name="Oval 33">
          <a:extLst>
            <a:ext uri="{FF2B5EF4-FFF2-40B4-BE49-F238E27FC236}">
              <a16:creationId xmlns:a16="http://schemas.microsoft.com/office/drawing/2014/main" id="{00000000-0008-0000-0000-000004540000}"/>
            </a:ext>
          </a:extLst>
        </xdr:cNvPr>
        <xdr:cNvSpPr>
          <a:spLocks noChangeArrowheads="1"/>
        </xdr:cNvSpPr>
      </xdr:nvSpPr>
      <xdr:spPr bwMode="auto">
        <a:xfrm>
          <a:off x="4060209" y="7076364"/>
          <a:ext cx="54591" cy="54591"/>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46</xdr:row>
      <xdr:rowOff>61415</xdr:rowOff>
    </xdr:from>
    <xdr:to>
      <xdr:col>11</xdr:col>
      <xdr:colOff>143301</xdr:colOff>
      <xdr:row>46</xdr:row>
      <xdr:rowOff>116006</xdr:rowOff>
    </xdr:to>
    <xdr:sp macro="" textlink="">
      <xdr:nvSpPr>
        <xdr:cNvPr id="21509" name="Oval 33">
          <a:extLst>
            <a:ext uri="{FF2B5EF4-FFF2-40B4-BE49-F238E27FC236}">
              <a16:creationId xmlns:a16="http://schemas.microsoft.com/office/drawing/2014/main" id="{00000000-0008-0000-0000-000005540000}"/>
            </a:ext>
          </a:extLst>
        </xdr:cNvPr>
        <xdr:cNvSpPr>
          <a:spLocks noChangeArrowheads="1"/>
        </xdr:cNvSpPr>
      </xdr:nvSpPr>
      <xdr:spPr bwMode="auto">
        <a:xfrm>
          <a:off x="4060209" y="7246961"/>
          <a:ext cx="54591" cy="54591"/>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47</xdr:row>
      <xdr:rowOff>61415</xdr:rowOff>
    </xdr:from>
    <xdr:to>
      <xdr:col>11</xdr:col>
      <xdr:colOff>143301</xdr:colOff>
      <xdr:row>47</xdr:row>
      <xdr:rowOff>116006</xdr:rowOff>
    </xdr:to>
    <xdr:sp macro="" textlink="">
      <xdr:nvSpPr>
        <xdr:cNvPr id="21510" name="Oval 33">
          <a:extLst>
            <a:ext uri="{FF2B5EF4-FFF2-40B4-BE49-F238E27FC236}">
              <a16:creationId xmlns:a16="http://schemas.microsoft.com/office/drawing/2014/main" id="{00000000-0008-0000-0000-000006540000}"/>
            </a:ext>
          </a:extLst>
        </xdr:cNvPr>
        <xdr:cNvSpPr>
          <a:spLocks noChangeArrowheads="1"/>
        </xdr:cNvSpPr>
      </xdr:nvSpPr>
      <xdr:spPr bwMode="auto">
        <a:xfrm>
          <a:off x="4060209" y="7410734"/>
          <a:ext cx="54591" cy="54591"/>
        </a:xfrm>
        <a:prstGeom prst="ellipse">
          <a:avLst/>
        </a:prstGeom>
        <a:solidFill>
          <a:srgbClr val="000000"/>
        </a:solidFill>
        <a:ln w="9525">
          <a:solidFill>
            <a:srgbClr val="000000"/>
          </a:solidFill>
          <a:round/>
          <a:headEnd/>
          <a:tailEnd/>
        </a:ln>
      </xdr:spPr>
    </xdr:sp>
    <xdr:clientData/>
  </xdr:twoCellAnchor>
  <xdr:twoCellAnchor>
    <xdr:from>
      <xdr:col>11</xdr:col>
      <xdr:colOff>88710</xdr:colOff>
      <xdr:row>48</xdr:row>
      <xdr:rowOff>61415</xdr:rowOff>
    </xdr:from>
    <xdr:to>
      <xdr:col>11</xdr:col>
      <xdr:colOff>143301</xdr:colOff>
      <xdr:row>48</xdr:row>
      <xdr:rowOff>116006</xdr:rowOff>
    </xdr:to>
    <xdr:sp macro="" textlink="">
      <xdr:nvSpPr>
        <xdr:cNvPr id="21511" name="Oval 33">
          <a:extLst>
            <a:ext uri="{FF2B5EF4-FFF2-40B4-BE49-F238E27FC236}">
              <a16:creationId xmlns:a16="http://schemas.microsoft.com/office/drawing/2014/main" id="{00000000-0008-0000-0000-000007540000}"/>
            </a:ext>
          </a:extLst>
        </xdr:cNvPr>
        <xdr:cNvSpPr>
          <a:spLocks noChangeArrowheads="1"/>
        </xdr:cNvSpPr>
      </xdr:nvSpPr>
      <xdr:spPr bwMode="auto">
        <a:xfrm>
          <a:off x="4060209" y="7574507"/>
          <a:ext cx="54591" cy="54592"/>
        </a:xfrm>
        <a:prstGeom prst="ellipse">
          <a:avLst/>
        </a:prstGeom>
        <a:solidFill>
          <a:srgbClr val="000000"/>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2074460</xdr:colOff>
          <xdr:row>5</xdr:row>
          <xdr:rowOff>54591</xdr:rowOff>
        </xdr:from>
        <xdr:to>
          <xdr:col>7</xdr:col>
          <xdr:colOff>600501</xdr:colOff>
          <xdr:row>6</xdr:row>
          <xdr:rowOff>0</xdr:rowOff>
        </xdr:to>
        <xdr:sp macro="" textlink="">
          <xdr:nvSpPr>
            <xdr:cNvPr id="4110" name="Drop Dow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20472</xdr:colOff>
          <xdr:row>174</xdr:row>
          <xdr:rowOff>34119</xdr:rowOff>
        </xdr:from>
        <xdr:to>
          <xdr:col>7</xdr:col>
          <xdr:colOff>457200</xdr:colOff>
          <xdr:row>174</xdr:row>
          <xdr:rowOff>279779</xdr:rowOff>
        </xdr:to>
        <xdr:sp macro="" textlink="">
          <xdr:nvSpPr>
            <xdr:cNvPr id="4119" name="Drop Dow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13648</xdr:colOff>
          <xdr:row>6</xdr:row>
          <xdr:rowOff>95534</xdr:rowOff>
        </xdr:from>
        <xdr:to>
          <xdr:col>4</xdr:col>
          <xdr:colOff>1405719</xdr:colOff>
          <xdr:row>6</xdr:row>
          <xdr:rowOff>293427</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13648</xdr:colOff>
          <xdr:row>5</xdr:row>
          <xdr:rowOff>27296</xdr:rowOff>
        </xdr:from>
        <xdr:to>
          <xdr:col>6</xdr:col>
          <xdr:colOff>955343</xdr:colOff>
          <xdr:row>5</xdr:row>
          <xdr:rowOff>238836</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7197" name="Drop Down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7202" name="Drop Down 34"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7203" name="Drop Down 35"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4183039</xdr:colOff>
          <xdr:row>9</xdr:row>
          <xdr:rowOff>6824</xdr:rowOff>
        </xdr:to>
        <xdr:sp macro="" textlink="">
          <xdr:nvSpPr>
            <xdr:cNvPr id="9219" name="Drop Dow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D\Grants%20Management\Social%20Services\SFY%202019\Application%20and%20Tracking\2nd-Year%20Application\ADSD%20Non-Competitive%20Social%20Services%20Grant%20Application%20FY19%20-%20Par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Application Checklist"/>
      <sheetName val="Budget Detail Worksheet"/>
      <sheetName val="Budget Form A"/>
      <sheetName val="Budget Form A-1"/>
      <sheetName val="Other Funding"/>
      <sheetName val="Projected Output Measures"/>
      <sheetName val="FOR ADSD USE ONLY-do not delete"/>
    </sheetNames>
    <sheetDataSet>
      <sheetData sheetId="0"/>
      <sheetData sheetId="1"/>
      <sheetData sheetId="2"/>
      <sheetData sheetId="3"/>
      <sheetData sheetId="4"/>
      <sheetData sheetId="5"/>
      <sheetData sheetId="6"/>
      <sheetData sheetId="7">
        <row r="38">
          <cell r="A38" t="str">
            <v>Transportation Services</v>
          </cell>
        </row>
        <row r="60">
          <cell r="B60"/>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4.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FL61"/>
  <sheetViews>
    <sheetView showGridLines="0" tabSelected="1" zoomScaleNormal="100" zoomScaleSheetLayoutView="100" workbookViewId="0">
      <selection activeCell="E13" sqref="E13:F13"/>
    </sheetView>
  </sheetViews>
  <sheetFormatPr defaultColWidth="9.1796875" defaultRowHeight="12.9" x14ac:dyDescent="0.25"/>
  <cols>
    <col min="1" max="1" width="1.453125" style="142" customWidth="1"/>
    <col min="2" max="2" width="2.7265625" style="142" customWidth="1"/>
    <col min="3" max="3" width="8" style="142" customWidth="1"/>
    <col min="4" max="4" width="5.81640625" style="142" customWidth="1"/>
    <col min="5" max="5" width="7.1796875" style="142" customWidth="1"/>
    <col min="6" max="6" width="8.453125" style="142" customWidth="1"/>
    <col min="7" max="7" width="1.81640625" style="142" customWidth="1"/>
    <col min="8" max="8" width="2.453125" style="142" customWidth="1"/>
    <col min="9" max="9" width="12.26953125" style="142" customWidth="1"/>
    <col min="10" max="10" width="1.54296875" style="142" customWidth="1"/>
    <col min="11" max="11" width="1.1796875" style="142" customWidth="1"/>
    <col min="12" max="12" width="2.7265625" style="142" customWidth="1"/>
    <col min="13" max="13" width="4" style="142" customWidth="1"/>
    <col min="14" max="14" width="2.81640625" style="142" customWidth="1"/>
    <col min="15" max="15" width="6.7265625" style="142" customWidth="1"/>
    <col min="16" max="16" width="2.1796875" style="142" customWidth="1"/>
    <col min="17" max="17" width="11.26953125" style="142" customWidth="1"/>
    <col min="18" max="18" width="7.453125" style="142" customWidth="1"/>
    <col min="19" max="19" width="4.1796875" style="142" customWidth="1"/>
    <col min="20" max="20" width="4.54296875" style="142" customWidth="1"/>
    <col min="21" max="21" width="1.54296875" style="142" customWidth="1"/>
    <col min="22" max="16384" width="9.1796875" style="142"/>
  </cols>
  <sheetData>
    <row r="1" spans="1:168" s="204" customFormat="1" x14ac:dyDescent="0.25">
      <c r="A1" s="388" t="s">
        <v>95</v>
      </c>
      <c r="B1" s="389"/>
      <c r="C1" s="389"/>
      <c r="D1" s="389"/>
      <c r="E1" s="389"/>
      <c r="F1" s="389"/>
      <c r="G1" s="389"/>
      <c r="H1" s="389"/>
      <c r="I1" s="389"/>
      <c r="J1" s="389"/>
      <c r="K1" s="389"/>
      <c r="L1" s="389"/>
      <c r="M1" s="389"/>
      <c r="N1" s="389"/>
      <c r="O1" s="389"/>
      <c r="P1" s="389"/>
      <c r="Q1" s="389"/>
      <c r="R1" s="389"/>
      <c r="S1" s="389"/>
      <c r="T1" s="390"/>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row>
    <row r="2" spans="1:168" s="204" customFormat="1" ht="2.4500000000000002" customHeight="1" x14ac:dyDescent="0.25">
      <c r="A2" s="222"/>
      <c r="B2" s="219"/>
      <c r="C2" s="205"/>
      <c r="D2" s="205"/>
      <c r="E2" s="205"/>
      <c r="F2" s="205"/>
      <c r="G2" s="205"/>
      <c r="H2" s="205"/>
      <c r="I2" s="206"/>
      <c r="J2" s="205"/>
      <c r="K2" s="205"/>
      <c r="L2" s="205"/>
      <c r="M2" s="205"/>
      <c r="N2" s="205"/>
      <c r="O2" s="205"/>
      <c r="P2" s="205"/>
      <c r="Q2" s="205"/>
      <c r="R2" s="205"/>
      <c r="S2" s="205"/>
      <c r="T2" s="207"/>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row>
    <row r="3" spans="1:168" s="204" customFormat="1" ht="15.05" customHeight="1" x14ac:dyDescent="0.25">
      <c r="A3" s="396" t="s">
        <v>10</v>
      </c>
      <c r="B3" s="392"/>
      <c r="C3" s="392"/>
      <c r="D3" s="205"/>
      <c r="E3" s="205"/>
      <c r="F3" s="205"/>
      <c r="G3" s="205"/>
      <c r="H3" s="205"/>
      <c r="I3" s="206"/>
      <c r="J3" s="205"/>
      <c r="K3" s="205"/>
      <c r="L3" s="205"/>
      <c r="M3" s="205"/>
      <c r="N3" s="205"/>
      <c r="O3" s="205"/>
      <c r="P3" s="205"/>
      <c r="Q3" s="205"/>
      <c r="R3" s="205"/>
      <c r="S3" s="397"/>
      <c r="T3" s="398"/>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row>
    <row r="4" spans="1:168" s="204" customFormat="1" ht="15.05" customHeight="1" x14ac:dyDescent="0.25">
      <c r="A4" s="396"/>
      <c r="B4" s="392"/>
      <c r="C4" s="392"/>
      <c r="D4" s="208"/>
      <c r="E4" s="391"/>
      <c r="F4" s="392"/>
      <c r="G4" s="208"/>
      <c r="H4" s="208"/>
      <c r="I4" s="209"/>
      <c r="J4" s="208"/>
      <c r="L4" s="209"/>
      <c r="M4" s="391"/>
      <c r="N4" s="391"/>
      <c r="O4" s="391"/>
      <c r="P4" s="392"/>
      <c r="Q4" s="392"/>
      <c r="R4" s="210"/>
      <c r="S4" s="210"/>
      <c r="T4" s="211"/>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row>
    <row r="5" spans="1:168" s="204" customFormat="1" ht="2.4500000000000002" customHeight="1" thickBot="1" x14ac:dyDescent="0.3">
      <c r="A5" s="393"/>
      <c r="B5" s="394"/>
      <c r="C5" s="394"/>
      <c r="D5" s="394"/>
      <c r="E5" s="220"/>
      <c r="F5" s="394"/>
      <c r="G5" s="394"/>
      <c r="H5" s="394"/>
      <c r="I5" s="395"/>
      <c r="J5" s="395"/>
      <c r="K5" s="395"/>
      <c r="L5" s="395"/>
      <c r="M5" s="221"/>
      <c r="N5" s="221"/>
      <c r="O5" s="221"/>
      <c r="P5" s="221"/>
      <c r="Q5" s="221"/>
      <c r="R5" s="221"/>
      <c r="S5" s="221"/>
      <c r="T5" s="212"/>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row>
    <row r="6" spans="1:168" s="145" customFormat="1" ht="7.15" customHeight="1" x14ac:dyDescent="0.25">
      <c r="A6" s="399" t="s">
        <v>184</v>
      </c>
      <c r="B6" s="400"/>
      <c r="C6" s="400"/>
      <c r="D6" s="400"/>
      <c r="E6" s="400"/>
      <c r="F6" s="400"/>
      <c r="G6" s="400"/>
      <c r="H6" s="400"/>
      <c r="I6" s="400"/>
      <c r="J6" s="400"/>
      <c r="K6" s="400"/>
      <c r="L6" s="400"/>
      <c r="M6" s="400"/>
      <c r="N6" s="400"/>
      <c r="O6" s="400"/>
      <c r="P6" s="400"/>
      <c r="Q6" s="400"/>
      <c r="R6" s="400"/>
      <c r="S6" s="400"/>
      <c r="T6" s="401"/>
      <c r="U6" s="144"/>
    </row>
    <row r="7" spans="1:168" s="145" customFormat="1" ht="45" customHeight="1" x14ac:dyDescent="0.25">
      <c r="A7" s="402"/>
      <c r="B7" s="400"/>
      <c r="C7" s="400"/>
      <c r="D7" s="400"/>
      <c r="E7" s="400"/>
      <c r="F7" s="400"/>
      <c r="G7" s="400"/>
      <c r="H7" s="400"/>
      <c r="I7" s="400"/>
      <c r="J7" s="400"/>
      <c r="K7" s="400"/>
      <c r="L7" s="400"/>
      <c r="M7" s="400"/>
      <c r="N7" s="400"/>
      <c r="O7" s="400"/>
      <c r="P7" s="400"/>
      <c r="Q7" s="400"/>
      <c r="R7" s="400"/>
      <c r="S7" s="400"/>
      <c r="T7" s="401"/>
      <c r="U7" s="144"/>
    </row>
    <row r="8" spans="1:168" ht="19.899999999999999" customHeight="1" thickBot="1" x14ac:dyDescent="0.3">
      <c r="A8" s="403" t="s">
        <v>9</v>
      </c>
      <c r="B8" s="404"/>
      <c r="C8" s="404"/>
      <c r="D8" s="404"/>
      <c r="E8" s="404"/>
      <c r="F8" s="404"/>
      <c r="G8" s="404"/>
      <c r="H8" s="404"/>
      <c r="I8" s="404"/>
      <c r="J8" s="404"/>
      <c r="K8" s="404"/>
      <c r="L8" s="404"/>
      <c r="M8" s="404"/>
      <c r="N8" s="404"/>
      <c r="O8" s="404"/>
      <c r="P8" s="404"/>
      <c r="Q8" s="404"/>
      <c r="R8" s="404"/>
      <c r="S8" s="404"/>
      <c r="T8" s="405"/>
      <c r="U8" s="146"/>
    </row>
    <row r="9" spans="1:168" s="148" customFormat="1" x14ac:dyDescent="0.25">
      <c r="A9" s="299" t="s">
        <v>90</v>
      </c>
      <c r="B9" s="359"/>
      <c r="C9" s="359"/>
      <c r="D9" s="359"/>
      <c r="E9" s="359"/>
      <c r="F9" s="359"/>
      <c r="G9" s="147"/>
      <c r="H9" s="299" t="s">
        <v>78</v>
      </c>
      <c r="I9" s="359"/>
      <c r="J9" s="359"/>
      <c r="K9" s="359"/>
      <c r="L9" s="360"/>
      <c r="M9" s="299" t="s">
        <v>91</v>
      </c>
      <c r="N9" s="300"/>
      <c r="O9" s="300"/>
      <c r="P9" s="300"/>
      <c r="Q9" s="300"/>
      <c r="R9" s="300"/>
      <c r="S9" s="300"/>
      <c r="T9" s="301"/>
    </row>
    <row r="10" spans="1:168" ht="16.95" customHeight="1" x14ac:dyDescent="0.25">
      <c r="A10" s="149"/>
      <c r="B10" s="150"/>
      <c r="C10" s="344" t="s">
        <v>171</v>
      </c>
      <c r="D10" s="344"/>
      <c r="E10" s="344"/>
      <c r="F10" s="344"/>
      <c r="G10" s="151"/>
      <c r="H10" s="152"/>
      <c r="I10" s="191" t="s">
        <v>139</v>
      </c>
      <c r="J10" s="153"/>
      <c r="K10" s="153"/>
      <c r="L10" s="154"/>
      <c r="M10" s="155"/>
      <c r="N10" s="406" t="s">
        <v>174</v>
      </c>
      <c r="O10" s="406"/>
      <c r="P10" s="406"/>
      <c r="Q10" s="157" t="s">
        <v>75</v>
      </c>
      <c r="R10" s="407" t="s">
        <v>77</v>
      </c>
      <c r="S10" s="406"/>
      <c r="T10" s="408"/>
    </row>
    <row r="11" spans="1:168" ht="2.95" customHeight="1" thickBot="1" x14ac:dyDescent="0.3">
      <c r="A11" s="159"/>
      <c r="B11" s="160"/>
      <c r="C11" s="190"/>
      <c r="D11" s="190"/>
      <c r="E11" s="190"/>
      <c r="F11" s="190"/>
      <c r="G11" s="161"/>
      <c r="H11" s="162"/>
      <c r="I11" s="163"/>
      <c r="J11" s="163"/>
      <c r="K11" s="163"/>
      <c r="L11" s="164"/>
      <c r="M11" s="165"/>
      <c r="N11" s="162"/>
      <c r="O11" s="162"/>
      <c r="P11" s="162"/>
      <c r="Q11" s="162"/>
      <c r="R11" s="162"/>
      <c r="S11" s="162"/>
      <c r="T11" s="161"/>
    </row>
    <row r="12" spans="1:168" ht="13.2" customHeight="1" x14ac:dyDescent="0.25">
      <c r="A12" s="159"/>
      <c r="B12" s="160"/>
      <c r="C12" s="344" t="s">
        <v>172</v>
      </c>
      <c r="D12" s="344"/>
      <c r="E12" s="344"/>
      <c r="F12" s="344"/>
      <c r="G12" s="158"/>
      <c r="H12" s="162"/>
      <c r="I12" s="345" t="str">
        <f>IF('Budget Form A'!C26=0,"This will fill in automatically.",'Budget Form A'!C26)</f>
        <v>This will fill in automatically.</v>
      </c>
      <c r="J12" s="346"/>
      <c r="K12" s="347"/>
      <c r="L12" s="164"/>
      <c r="M12" s="299" t="s">
        <v>74</v>
      </c>
      <c r="N12" s="300"/>
      <c r="O12" s="300"/>
      <c r="P12" s="300"/>
      <c r="Q12" s="300"/>
      <c r="R12" s="300"/>
      <c r="S12" s="300"/>
      <c r="T12" s="301"/>
    </row>
    <row r="13" spans="1:168" ht="13.45" x14ac:dyDescent="0.25">
      <c r="A13" s="159"/>
      <c r="B13" s="160"/>
      <c r="C13" s="351" t="s">
        <v>181</v>
      </c>
      <c r="D13" s="352"/>
      <c r="E13" s="353"/>
      <c r="F13" s="354"/>
      <c r="G13" s="158"/>
      <c r="H13" s="162"/>
      <c r="I13" s="348"/>
      <c r="J13" s="349"/>
      <c r="K13" s="350"/>
      <c r="L13" s="164"/>
      <c r="M13" s="166"/>
      <c r="N13" s="355"/>
      <c r="O13" s="356"/>
      <c r="P13" s="356"/>
      <c r="Q13" s="356"/>
      <c r="R13" s="357"/>
      <c r="S13" s="156"/>
      <c r="T13" s="158"/>
    </row>
    <row r="14" spans="1:168" ht="4.2" customHeight="1" thickBot="1" x14ac:dyDescent="0.3">
      <c r="A14" s="167"/>
      <c r="B14" s="168"/>
      <c r="C14" s="168"/>
      <c r="D14" s="168"/>
      <c r="E14" s="168"/>
      <c r="F14" s="168"/>
      <c r="G14" s="169"/>
      <c r="H14" s="168"/>
      <c r="I14" s="170"/>
      <c r="J14" s="170"/>
      <c r="K14" s="170"/>
      <c r="L14" s="170"/>
      <c r="M14" s="171"/>
      <c r="N14" s="170"/>
      <c r="O14" s="170"/>
      <c r="P14" s="168"/>
      <c r="Q14" s="168"/>
      <c r="R14" s="168"/>
      <c r="S14" s="168"/>
      <c r="T14" s="169"/>
    </row>
    <row r="15" spans="1:168" ht="13.45" thickBot="1" x14ac:dyDescent="0.3">
      <c r="A15" s="358" t="s">
        <v>76</v>
      </c>
      <c r="B15" s="359"/>
      <c r="C15" s="359"/>
      <c r="D15" s="359"/>
      <c r="E15" s="359"/>
      <c r="F15" s="359"/>
      <c r="G15" s="359"/>
      <c r="H15" s="359"/>
      <c r="I15" s="359"/>
      <c r="J15" s="359"/>
      <c r="K15" s="359"/>
      <c r="L15" s="359"/>
      <c r="M15" s="359"/>
      <c r="N15" s="359"/>
      <c r="O15" s="359"/>
      <c r="P15" s="359"/>
      <c r="Q15" s="359"/>
      <c r="R15" s="359"/>
      <c r="S15" s="359"/>
      <c r="T15" s="360"/>
    </row>
    <row r="16" spans="1:168" x14ac:dyDescent="0.25">
      <c r="A16" s="358" t="s">
        <v>106</v>
      </c>
      <c r="B16" s="359"/>
      <c r="C16" s="359"/>
      <c r="D16" s="359"/>
      <c r="E16" s="359"/>
      <c r="F16" s="359"/>
      <c r="G16" s="359"/>
      <c r="H16" s="359"/>
      <c r="I16" s="359"/>
      <c r="J16" s="360"/>
      <c r="K16" s="358" t="s">
        <v>107</v>
      </c>
      <c r="L16" s="361"/>
      <c r="M16" s="361"/>
      <c r="N16" s="361"/>
      <c r="O16" s="361"/>
      <c r="P16" s="361"/>
      <c r="Q16" s="361"/>
      <c r="R16" s="361"/>
      <c r="S16" s="361"/>
      <c r="T16" s="362"/>
    </row>
    <row r="17" spans="1:21" ht="26.5" customHeight="1" x14ac:dyDescent="0.25">
      <c r="A17" s="317" t="s">
        <v>11</v>
      </c>
      <c r="B17" s="318"/>
      <c r="C17" s="318"/>
      <c r="D17" s="319"/>
      <c r="E17" s="340"/>
      <c r="F17" s="320"/>
      <c r="G17" s="320"/>
      <c r="H17" s="320"/>
      <c r="I17" s="341"/>
      <c r="J17" s="161"/>
      <c r="K17" s="317" t="s">
        <v>11</v>
      </c>
      <c r="L17" s="318"/>
      <c r="M17" s="318"/>
      <c r="N17" s="173"/>
      <c r="O17" s="282"/>
      <c r="P17" s="283"/>
      <c r="Q17" s="283"/>
      <c r="R17" s="283"/>
      <c r="S17" s="283"/>
      <c r="T17" s="284"/>
    </row>
    <row r="18" spans="1:21" x14ac:dyDescent="0.25">
      <c r="A18" s="317" t="s">
        <v>0</v>
      </c>
      <c r="B18" s="342"/>
      <c r="C18" s="343"/>
      <c r="D18" s="319"/>
      <c r="E18" s="340"/>
      <c r="F18" s="320"/>
      <c r="G18" s="320"/>
      <c r="H18" s="320"/>
      <c r="I18" s="341"/>
      <c r="J18" s="161"/>
      <c r="K18" s="317" t="s">
        <v>0</v>
      </c>
      <c r="L18" s="318"/>
      <c r="M18" s="318"/>
      <c r="N18" s="336"/>
      <c r="O18" s="319"/>
      <c r="P18" s="320"/>
      <c r="Q18" s="320"/>
      <c r="R18" s="320"/>
      <c r="S18" s="321"/>
      <c r="T18" s="322"/>
    </row>
    <row r="19" spans="1:21" x14ac:dyDescent="0.25">
      <c r="A19" s="317" t="s">
        <v>108</v>
      </c>
      <c r="B19" s="318"/>
      <c r="C19" s="336"/>
      <c r="D19" s="319"/>
      <c r="E19" s="340"/>
      <c r="F19" s="320"/>
      <c r="G19" s="320"/>
      <c r="H19" s="320"/>
      <c r="I19" s="341"/>
      <c r="J19" s="161"/>
      <c r="K19" s="317" t="s">
        <v>108</v>
      </c>
      <c r="L19" s="318"/>
      <c r="M19" s="318"/>
      <c r="N19" s="336"/>
      <c r="O19" s="319"/>
      <c r="P19" s="320"/>
      <c r="Q19" s="320"/>
      <c r="R19" s="320"/>
      <c r="S19" s="321"/>
      <c r="T19" s="322"/>
    </row>
    <row r="20" spans="1:21" x14ac:dyDescent="0.25">
      <c r="A20" s="317" t="s">
        <v>105</v>
      </c>
      <c r="B20" s="318"/>
      <c r="C20" s="336"/>
      <c r="D20" s="282"/>
      <c r="E20" s="283"/>
      <c r="F20" s="283"/>
      <c r="G20" s="283"/>
      <c r="H20" s="283"/>
      <c r="I20" s="285"/>
      <c r="J20" s="161"/>
      <c r="K20" s="317" t="s">
        <v>105</v>
      </c>
      <c r="L20" s="318"/>
      <c r="M20" s="318"/>
      <c r="N20" s="336"/>
      <c r="O20" s="282"/>
      <c r="P20" s="283"/>
      <c r="Q20" s="283"/>
      <c r="R20" s="283"/>
      <c r="S20" s="283"/>
      <c r="T20" s="284"/>
    </row>
    <row r="21" spans="1:21" x14ac:dyDescent="0.25">
      <c r="A21" s="317" t="s">
        <v>1</v>
      </c>
      <c r="B21" s="318"/>
      <c r="C21" s="318"/>
      <c r="D21" s="282"/>
      <c r="E21" s="283"/>
      <c r="F21" s="283"/>
      <c r="G21" s="283"/>
      <c r="H21" s="283"/>
      <c r="I21" s="285"/>
      <c r="J21" s="161"/>
      <c r="K21" s="317" t="s">
        <v>1</v>
      </c>
      <c r="L21" s="318"/>
      <c r="M21" s="318"/>
      <c r="N21" s="173"/>
      <c r="O21" s="282"/>
      <c r="P21" s="283"/>
      <c r="Q21" s="283"/>
      <c r="R21" s="283"/>
      <c r="S21" s="283"/>
      <c r="T21" s="284"/>
    </row>
    <row r="22" spans="1:21" x14ac:dyDescent="0.25">
      <c r="A22" s="337" t="s">
        <v>109</v>
      </c>
      <c r="B22" s="338"/>
      <c r="C22" s="338"/>
      <c r="D22" s="338"/>
      <c r="E22" s="338"/>
      <c r="F22" s="338"/>
      <c r="G22" s="338"/>
      <c r="H22" s="338"/>
      <c r="I22" s="338"/>
      <c r="J22" s="339"/>
      <c r="K22" s="337" t="s">
        <v>110</v>
      </c>
      <c r="L22" s="338"/>
      <c r="M22" s="338"/>
      <c r="N22" s="338"/>
      <c r="O22" s="338"/>
      <c r="P22" s="338"/>
      <c r="Q22" s="338"/>
      <c r="R22" s="338"/>
      <c r="S22" s="338"/>
      <c r="T22" s="339"/>
    </row>
    <row r="23" spans="1:21" x14ac:dyDescent="0.25">
      <c r="A23" s="317" t="s">
        <v>89</v>
      </c>
      <c r="B23" s="318"/>
      <c r="C23" s="318"/>
      <c r="D23" s="318"/>
      <c r="E23" s="282"/>
      <c r="F23" s="283"/>
      <c r="G23" s="283"/>
      <c r="H23" s="283"/>
      <c r="I23" s="285"/>
      <c r="J23" s="174"/>
      <c r="K23" s="317" t="s">
        <v>89</v>
      </c>
      <c r="L23" s="318"/>
      <c r="M23" s="318"/>
      <c r="N23" s="318"/>
      <c r="O23" s="318"/>
      <c r="P23" s="319"/>
      <c r="Q23" s="320"/>
      <c r="R23" s="320"/>
      <c r="S23" s="321"/>
      <c r="T23" s="322"/>
    </row>
    <row r="24" spans="1:21" x14ac:dyDescent="0.25">
      <c r="A24" s="317" t="s">
        <v>88</v>
      </c>
      <c r="B24" s="318"/>
      <c r="C24" s="318"/>
      <c r="D24" s="318"/>
      <c r="E24" s="282"/>
      <c r="F24" s="283"/>
      <c r="G24" s="283"/>
      <c r="H24" s="283"/>
      <c r="I24" s="285"/>
      <c r="J24" s="174"/>
      <c r="K24" s="317" t="s">
        <v>88</v>
      </c>
      <c r="L24" s="318"/>
      <c r="M24" s="318"/>
      <c r="N24" s="318"/>
      <c r="O24" s="318"/>
      <c r="P24" s="319"/>
      <c r="Q24" s="320"/>
      <c r="R24" s="320"/>
      <c r="S24" s="321"/>
      <c r="T24" s="322"/>
    </row>
    <row r="25" spans="1:21" x14ac:dyDescent="0.25">
      <c r="A25" s="317" t="s">
        <v>4</v>
      </c>
      <c r="B25" s="318"/>
      <c r="C25" s="318"/>
      <c r="D25" s="318"/>
      <c r="E25" s="282"/>
      <c r="F25" s="283"/>
      <c r="G25" s="283"/>
      <c r="H25" s="283"/>
      <c r="I25" s="285"/>
      <c r="J25" s="174"/>
      <c r="K25" s="317" t="s">
        <v>4</v>
      </c>
      <c r="L25" s="318"/>
      <c r="M25" s="318"/>
      <c r="N25" s="318"/>
      <c r="O25" s="318"/>
      <c r="P25" s="319"/>
      <c r="Q25" s="320"/>
      <c r="R25" s="320"/>
      <c r="S25" s="321"/>
      <c r="T25" s="322"/>
    </row>
    <row r="26" spans="1:21" x14ac:dyDescent="0.25">
      <c r="A26" s="317" t="s">
        <v>5</v>
      </c>
      <c r="B26" s="318"/>
      <c r="C26" s="318"/>
      <c r="D26" s="318"/>
      <c r="E26" s="282"/>
      <c r="F26" s="283"/>
      <c r="G26" s="283"/>
      <c r="H26" s="283"/>
      <c r="I26" s="285"/>
      <c r="J26" s="174"/>
      <c r="K26" s="317" t="s">
        <v>5</v>
      </c>
      <c r="L26" s="318"/>
      <c r="M26" s="318"/>
      <c r="N26" s="318"/>
      <c r="O26" s="318"/>
      <c r="P26" s="319"/>
      <c r="Q26" s="320"/>
      <c r="R26" s="320"/>
      <c r="S26" s="321"/>
      <c r="T26" s="322"/>
    </row>
    <row r="27" spans="1:21" ht="13.45" thickBot="1" x14ac:dyDescent="0.3">
      <c r="A27" s="323" t="s">
        <v>6</v>
      </c>
      <c r="B27" s="324"/>
      <c r="C27" s="324"/>
      <c r="D27" s="324"/>
      <c r="E27" s="325"/>
      <c r="F27" s="326"/>
      <c r="G27" s="326"/>
      <c r="H27" s="326"/>
      <c r="I27" s="327"/>
      <c r="J27" s="175"/>
      <c r="K27" s="323" t="s">
        <v>6</v>
      </c>
      <c r="L27" s="324"/>
      <c r="M27" s="324"/>
      <c r="N27" s="324"/>
      <c r="O27" s="324"/>
      <c r="P27" s="328"/>
      <c r="Q27" s="329"/>
      <c r="R27" s="329"/>
      <c r="S27" s="330"/>
      <c r="T27" s="331"/>
    </row>
    <row r="28" spans="1:21" x14ac:dyDescent="0.25">
      <c r="A28" s="317" t="s">
        <v>140</v>
      </c>
      <c r="B28" s="318"/>
      <c r="C28" s="318"/>
      <c r="D28" s="318"/>
      <c r="E28" s="318"/>
      <c r="F28" s="318"/>
      <c r="G28" s="318"/>
      <c r="H28" s="318"/>
      <c r="I28" s="318"/>
      <c r="J28" s="332"/>
      <c r="K28" s="299" t="s">
        <v>141</v>
      </c>
      <c r="L28" s="300"/>
      <c r="M28" s="300"/>
      <c r="N28" s="300"/>
      <c r="O28" s="300"/>
      <c r="P28" s="300"/>
      <c r="Q28" s="300"/>
      <c r="R28" s="300"/>
      <c r="S28" s="300"/>
      <c r="T28" s="301"/>
    </row>
    <row r="29" spans="1:21" ht="13.2" customHeight="1" x14ac:dyDescent="0.25">
      <c r="A29" s="172"/>
      <c r="B29" s="173"/>
      <c r="C29" s="333"/>
      <c r="D29" s="334"/>
      <c r="E29" s="334"/>
      <c r="F29" s="334"/>
      <c r="G29" s="334"/>
      <c r="H29" s="334"/>
      <c r="I29" s="335"/>
      <c r="J29" s="176"/>
      <c r="K29" s="165"/>
      <c r="L29" s="316" t="s">
        <v>182</v>
      </c>
      <c r="M29" s="316"/>
      <c r="N29" s="316"/>
      <c r="O29" s="316"/>
      <c r="P29" s="316"/>
      <c r="Q29" s="316"/>
      <c r="R29" s="316"/>
      <c r="S29" s="316"/>
      <c r="T29" s="161"/>
      <c r="U29" s="173"/>
    </row>
    <row r="30" spans="1:21" ht="5.55" customHeight="1" thickBot="1" x14ac:dyDescent="0.3">
      <c r="A30" s="165"/>
      <c r="B30" s="162"/>
      <c r="C30" s="177"/>
      <c r="D30" s="177"/>
      <c r="E30" s="177"/>
      <c r="F30" s="177"/>
      <c r="G30" s="177"/>
      <c r="H30" s="177"/>
      <c r="I30" s="177"/>
      <c r="J30" s="161"/>
      <c r="K30" s="165"/>
      <c r="L30" s="162"/>
      <c r="M30" s="162"/>
      <c r="N30" s="162"/>
      <c r="O30" s="162"/>
      <c r="P30" s="162"/>
      <c r="Q30" s="162"/>
      <c r="R30" s="162"/>
      <c r="S30" s="162"/>
      <c r="T30" s="161"/>
      <c r="U30" s="162"/>
    </row>
    <row r="31" spans="1:21" ht="15.05" customHeight="1" x14ac:dyDescent="0.25">
      <c r="A31" s="375" t="s">
        <v>142</v>
      </c>
      <c r="B31" s="376"/>
      <c r="C31" s="376"/>
      <c r="D31" s="376"/>
      <c r="E31" s="376"/>
      <c r="F31" s="376"/>
      <c r="G31" s="376"/>
      <c r="H31" s="376"/>
      <c r="I31" s="376"/>
      <c r="J31" s="377"/>
      <c r="K31" s="165"/>
      <c r="L31" s="372" t="s">
        <v>227</v>
      </c>
      <c r="M31" s="373"/>
      <c r="N31" s="373"/>
      <c r="O31" s="373"/>
      <c r="P31" s="373"/>
      <c r="Q31" s="373"/>
      <c r="R31" s="373"/>
      <c r="S31" s="373"/>
      <c r="T31" s="374"/>
      <c r="U31" s="162"/>
    </row>
    <row r="32" spans="1:21" ht="10.25" customHeight="1" thickBot="1" x14ac:dyDescent="0.3">
      <c r="A32" s="224"/>
      <c r="B32" s="225"/>
      <c r="C32" s="378"/>
      <c r="D32" s="379"/>
      <c r="E32" s="379"/>
      <c r="F32" s="379"/>
      <c r="G32" s="379"/>
      <c r="H32" s="379"/>
      <c r="I32" s="380"/>
      <c r="J32" s="226"/>
      <c r="K32" s="167"/>
      <c r="L32" s="168"/>
      <c r="M32" s="168"/>
      <c r="N32" s="168"/>
      <c r="O32" s="168"/>
      <c r="P32" s="168"/>
      <c r="Q32" s="168"/>
      <c r="R32" s="168"/>
      <c r="S32" s="168"/>
      <c r="T32" s="169"/>
      <c r="U32" s="162"/>
    </row>
    <row r="33" spans="1:20" ht="2.95" customHeight="1" x14ac:dyDescent="0.25">
      <c r="A33" s="172"/>
      <c r="B33" s="173"/>
      <c r="C33" s="381"/>
      <c r="D33" s="382"/>
      <c r="E33" s="382"/>
      <c r="F33" s="382"/>
      <c r="G33" s="382"/>
      <c r="H33" s="382"/>
      <c r="I33" s="383"/>
      <c r="J33" s="176"/>
      <c r="K33" s="179"/>
      <c r="L33" s="384" t="s">
        <v>183</v>
      </c>
      <c r="M33" s="384"/>
      <c r="N33" s="384"/>
      <c r="O33" s="384"/>
      <c r="P33" s="384"/>
      <c r="Q33" s="384"/>
      <c r="R33" s="384"/>
      <c r="S33" s="384"/>
      <c r="T33" s="385"/>
    </row>
    <row r="34" spans="1:20" ht="5.55" customHeight="1" thickBot="1" x14ac:dyDescent="0.3">
      <c r="A34" s="167"/>
      <c r="B34" s="168"/>
      <c r="C34" s="180"/>
      <c r="D34" s="180"/>
      <c r="E34" s="180"/>
      <c r="F34" s="180"/>
      <c r="G34" s="180"/>
      <c r="H34" s="180"/>
      <c r="I34" s="180"/>
      <c r="J34" s="169"/>
      <c r="K34" s="172"/>
      <c r="L34" s="386"/>
      <c r="M34" s="386"/>
      <c r="N34" s="386"/>
      <c r="O34" s="386"/>
      <c r="P34" s="386"/>
      <c r="Q34" s="386"/>
      <c r="R34" s="386"/>
      <c r="S34" s="386"/>
      <c r="T34" s="387"/>
    </row>
    <row r="35" spans="1:20" ht="13.2" customHeight="1" x14ac:dyDescent="0.25">
      <c r="A35" s="299" t="s">
        <v>143</v>
      </c>
      <c r="B35" s="300"/>
      <c r="C35" s="300"/>
      <c r="D35" s="300"/>
      <c r="E35" s="300"/>
      <c r="F35" s="300"/>
      <c r="G35" s="300"/>
      <c r="H35" s="300"/>
      <c r="I35" s="300"/>
      <c r="J35" s="301"/>
      <c r="K35" s="172"/>
      <c r="L35" s="386"/>
      <c r="M35" s="386"/>
      <c r="N35" s="386"/>
      <c r="O35" s="386"/>
      <c r="P35" s="386"/>
      <c r="Q35" s="386"/>
      <c r="R35" s="386"/>
      <c r="S35" s="386"/>
      <c r="T35" s="387"/>
    </row>
    <row r="36" spans="1:20" ht="3.65" customHeight="1" x14ac:dyDescent="0.25">
      <c r="A36" s="172"/>
      <c r="B36" s="366" t="s">
        <v>226</v>
      </c>
      <c r="C36" s="367"/>
      <c r="D36" s="367"/>
      <c r="E36" s="367"/>
      <c r="F36" s="367"/>
      <c r="G36" s="367"/>
      <c r="H36" s="367"/>
      <c r="I36" s="368"/>
      <c r="J36" s="174"/>
      <c r="K36" s="165"/>
      <c r="L36" s="386"/>
      <c r="M36" s="386"/>
      <c r="N36" s="386"/>
      <c r="O36" s="386"/>
      <c r="P36" s="386"/>
      <c r="Q36" s="386"/>
      <c r="R36" s="386"/>
      <c r="S36" s="386"/>
      <c r="T36" s="387"/>
    </row>
    <row r="37" spans="1:20" ht="27.55" customHeight="1" x14ac:dyDescent="0.25">
      <c r="A37" s="172"/>
      <c r="B37" s="369"/>
      <c r="C37" s="370"/>
      <c r="D37" s="370"/>
      <c r="E37" s="370"/>
      <c r="F37" s="370"/>
      <c r="G37" s="370"/>
      <c r="H37" s="370"/>
      <c r="I37" s="371"/>
      <c r="J37" s="174"/>
      <c r="K37" s="165"/>
      <c r="L37" s="363" t="s">
        <v>148</v>
      </c>
      <c r="M37" s="363"/>
      <c r="N37" s="363"/>
      <c r="O37" s="363"/>
      <c r="P37" s="363"/>
      <c r="Q37" s="363"/>
      <c r="R37" s="363"/>
      <c r="S37" s="363"/>
      <c r="T37" s="364"/>
    </row>
    <row r="38" spans="1:20" ht="4.8499999999999996" customHeight="1" thickBot="1" x14ac:dyDescent="0.3">
      <c r="A38" s="172"/>
      <c r="B38" s="173"/>
      <c r="C38" s="162"/>
      <c r="D38" s="162"/>
      <c r="E38" s="162"/>
      <c r="F38" s="162"/>
      <c r="G38" s="162"/>
      <c r="H38" s="162"/>
      <c r="I38" s="162"/>
      <c r="J38" s="176"/>
      <c r="K38" s="165"/>
      <c r="L38" s="363"/>
      <c r="M38" s="363"/>
      <c r="N38" s="363"/>
      <c r="O38" s="363"/>
      <c r="P38" s="363"/>
      <c r="Q38" s="363"/>
      <c r="R38" s="363"/>
      <c r="S38" s="363"/>
      <c r="T38" s="364"/>
    </row>
    <row r="39" spans="1:20" x14ac:dyDescent="0.25">
      <c r="A39" s="299" t="s">
        <v>144</v>
      </c>
      <c r="B39" s="300"/>
      <c r="C39" s="300"/>
      <c r="D39" s="300"/>
      <c r="E39" s="300"/>
      <c r="F39" s="300"/>
      <c r="G39" s="300"/>
      <c r="H39" s="300"/>
      <c r="I39" s="300"/>
      <c r="J39" s="301"/>
      <c r="K39" s="165"/>
      <c r="L39" s="315"/>
      <c r="M39" s="315"/>
      <c r="N39" s="315"/>
      <c r="O39" s="315"/>
      <c r="P39" s="315"/>
      <c r="Q39" s="315"/>
      <c r="R39" s="315"/>
      <c r="S39" s="315"/>
      <c r="T39" s="365"/>
    </row>
    <row r="40" spans="1:20" ht="13.2" customHeight="1" x14ac:dyDescent="0.25">
      <c r="A40" s="172"/>
      <c r="B40" s="315" t="s">
        <v>169</v>
      </c>
      <c r="C40" s="315"/>
      <c r="D40" s="315"/>
      <c r="E40" s="315"/>
      <c r="F40" s="315"/>
      <c r="G40" s="315"/>
      <c r="H40" s="315"/>
      <c r="I40" s="315"/>
      <c r="J40" s="176"/>
      <c r="K40" s="165"/>
      <c r="L40" s="181"/>
      <c r="M40" s="283"/>
      <c r="N40" s="283"/>
      <c r="O40" s="286"/>
      <c r="P40" s="286"/>
      <c r="Q40" s="286"/>
      <c r="R40" s="286"/>
      <c r="S40" s="286"/>
      <c r="T40" s="287"/>
    </row>
    <row r="41" spans="1:20" x14ac:dyDescent="0.25">
      <c r="A41" s="165"/>
      <c r="B41" s="302"/>
      <c r="C41" s="303"/>
      <c r="D41" s="303"/>
      <c r="E41" s="303"/>
      <c r="F41" s="303"/>
      <c r="G41" s="303"/>
      <c r="H41" s="303"/>
      <c r="I41" s="304"/>
      <c r="J41" s="161"/>
      <c r="K41" s="165"/>
      <c r="L41" s="181"/>
      <c r="M41" s="283"/>
      <c r="N41" s="283"/>
      <c r="O41" s="286"/>
      <c r="P41" s="286"/>
      <c r="Q41" s="286"/>
      <c r="R41" s="286"/>
      <c r="S41" s="286"/>
      <c r="T41" s="287"/>
    </row>
    <row r="42" spans="1:20" x14ac:dyDescent="0.25">
      <c r="A42" s="165"/>
      <c r="B42" s="305"/>
      <c r="C42" s="306"/>
      <c r="D42" s="306"/>
      <c r="E42" s="306"/>
      <c r="F42" s="306"/>
      <c r="G42" s="306"/>
      <c r="H42" s="306"/>
      <c r="I42" s="307"/>
      <c r="J42" s="161"/>
      <c r="K42" s="165"/>
      <c r="L42" s="181"/>
      <c r="M42" s="283"/>
      <c r="N42" s="283"/>
      <c r="O42" s="286"/>
      <c r="P42" s="286"/>
      <c r="Q42" s="286"/>
      <c r="R42" s="286"/>
      <c r="S42" s="286"/>
      <c r="T42" s="287"/>
    </row>
    <row r="43" spans="1:20" ht="9" customHeight="1" x14ac:dyDescent="0.25">
      <c r="A43" s="165"/>
      <c r="B43" s="308"/>
      <c r="C43" s="309"/>
      <c r="D43" s="309"/>
      <c r="E43" s="309"/>
      <c r="F43" s="309"/>
      <c r="G43" s="309"/>
      <c r="H43" s="309"/>
      <c r="I43" s="310"/>
      <c r="J43" s="161"/>
      <c r="K43" s="165"/>
      <c r="L43" s="311"/>
      <c r="M43" s="303"/>
      <c r="N43" s="303"/>
      <c r="O43" s="303"/>
      <c r="P43" s="303"/>
      <c r="Q43" s="303"/>
      <c r="R43" s="303"/>
      <c r="S43" s="303"/>
      <c r="T43" s="313"/>
    </row>
    <row r="44" spans="1:20" ht="4.2" customHeight="1" thickBot="1" x14ac:dyDescent="0.3">
      <c r="A44" s="167"/>
      <c r="B44" s="168"/>
      <c r="C44" s="168"/>
      <c r="D44" s="168"/>
      <c r="E44" s="168"/>
      <c r="F44" s="168"/>
      <c r="G44" s="168"/>
      <c r="H44" s="168"/>
      <c r="I44" s="168"/>
      <c r="J44" s="169"/>
      <c r="K44" s="165"/>
      <c r="L44" s="312"/>
      <c r="M44" s="309"/>
      <c r="N44" s="309"/>
      <c r="O44" s="309"/>
      <c r="P44" s="309"/>
      <c r="Q44" s="309"/>
      <c r="R44" s="309"/>
      <c r="S44" s="309"/>
      <c r="T44" s="314"/>
    </row>
    <row r="45" spans="1:20" x14ac:dyDescent="0.25">
      <c r="A45" s="299" t="s">
        <v>145</v>
      </c>
      <c r="B45" s="300"/>
      <c r="C45" s="300"/>
      <c r="D45" s="300"/>
      <c r="E45" s="300"/>
      <c r="F45" s="300"/>
      <c r="G45" s="300"/>
      <c r="H45" s="300"/>
      <c r="I45" s="300"/>
      <c r="J45" s="301"/>
      <c r="K45" s="165"/>
      <c r="L45" s="181"/>
      <c r="M45" s="283"/>
      <c r="N45" s="283"/>
      <c r="O45" s="286"/>
      <c r="P45" s="286"/>
      <c r="Q45" s="286"/>
      <c r="R45" s="286"/>
      <c r="S45" s="286"/>
      <c r="T45" s="287"/>
    </row>
    <row r="46" spans="1:20" ht="13.2" customHeight="1" x14ac:dyDescent="0.25">
      <c r="A46" s="172"/>
      <c r="B46" s="315" t="s">
        <v>189</v>
      </c>
      <c r="C46" s="315"/>
      <c r="D46" s="315"/>
      <c r="E46" s="315"/>
      <c r="F46" s="315"/>
      <c r="G46" s="315"/>
      <c r="H46" s="315"/>
      <c r="I46" s="315"/>
      <c r="J46" s="176"/>
      <c r="K46" s="165"/>
      <c r="L46" s="181"/>
      <c r="M46" s="283"/>
      <c r="N46" s="283"/>
      <c r="O46" s="286"/>
      <c r="P46" s="286"/>
      <c r="Q46" s="286"/>
      <c r="R46" s="286"/>
      <c r="S46" s="286"/>
      <c r="T46" s="287"/>
    </row>
    <row r="47" spans="1:20" x14ac:dyDescent="0.25">
      <c r="A47" s="165"/>
      <c r="B47" s="181"/>
      <c r="C47" s="283"/>
      <c r="D47" s="283"/>
      <c r="E47" s="283"/>
      <c r="F47" s="283"/>
      <c r="G47" s="283"/>
      <c r="H47" s="283"/>
      <c r="I47" s="285"/>
      <c r="J47" s="158"/>
      <c r="K47" s="165"/>
      <c r="L47" s="181"/>
      <c r="M47" s="283"/>
      <c r="N47" s="283"/>
      <c r="O47" s="286"/>
      <c r="P47" s="286"/>
      <c r="Q47" s="286"/>
      <c r="R47" s="286"/>
      <c r="S47" s="286"/>
      <c r="T47" s="287"/>
    </row>
    <row r="48" spans="1:20" x14ac:dyDescent="0.25">
      <c r="A48" s="165"/>
      <c r="B48" s="181"/>
      <c r="C48" s="286"/>
      <c r="D48" s="286"/>
      <c r="E48" s="286"/>
      <c r="F48" s="286"/>
      <c r="G48" s="286"/>
      <c r="H48" s="286"/>
      <c r="I48" s="288"/>
      <c r="J48" s="158"/>
      <c r="K48" s="182"/>
      <c r="L48" s="181"/>
      <c r="M48" s="283"/>
      <c r="N48" s="283"/>
      <c r="O48" s="286"/>
      <c r="P48" s="286"/>
      <c r="Q48" s="286"/>
      <c r="R48" s="286"/>
      <c r="S48" s="286"/>
      <c r="T48" s="287"/>
    </row>
    <row r="49" spans="1:20" x14ac:dyDescent="0.25">
      <c r="A49" s="165"/>
      <c r="B49" s="181"/>
      <c r="C49" s="286"/>
      <c r="D49" s="286"/>
      <c r="E49" s="286"/>
      <c r="F49" s="286"/>
      <c r="G49" s="286"/>
      <c r="H49" s="286"/>
      <c r="I49" s="288"/>
      <c r="J49" s="158"/>
      <c r="K49" s="182"/>
      <c r="L49" s="181"/>
      <c r="M49" s="283"/>
      <c r="N49" s="283"/>
      <c r="O49" s="286"/>
      <c r="P49" s="286"/>
      <c r="Q49" s="286"/>
      <c r="R49" s="286"/>
      <c r="S49" s="286"/>
      <c r="T49" s="287"/>
    </row>
    <row r="50" spans="1:20" s="178" customFormat="1" ht="4.8499999999999996" customHeight="1" thickBot="1" x14ac:dyDescent="0.3">
      <c r="A50" s="165"/>
      <c r="B50" s="162"/>
      <c r="C50" s="162"/>
      <c r="D50" s="162"/>
      <c r="E50" s="162"/>
      <c r="F50" s="162"/>
      <c r="G50" s="162"/>
      <c r="H50" s="162"/>
      <c r="I50" s="162"/>
      <c r="J50" s="183"/>
      <c r="K50" s="167"/>
      <c r="L50" s="162"/>
      <c r="M50" s="162"/>
      <c r="N50" s="162"/>
      <c r="O50" s="162"/>
      <c r="P50" s="162"/>
      <c r="Q50" s="162"/>
      <c r="R50" s="162"/>
      <c r="S50" s="162"/>
      <c r="T50" s="161"/>
    </row>
    <row r="51" spans="1:20" s="178" customFormat="1" x14ac:dyDescent="0.25">
      <c r="A51" s="289" t="s">
        <v>147</v>
      </c>
      <c r="B51" s="290"/>
      <c r="C51" s="290"/>
      <c r="D51" s="290"/>
      <c r="E51" s="290"/>
      <c r="F51" s="290"/>
      <c r="G51" s="290"/>
      <c r="H51" s="290"/>
      <c r="I51" s="290"/>
      <c r="J51" s="290"/>
      <c r="K51" s="290"/>
      <c r="L51" s="290"/>
      <c r="M51" s="290"/>
      <c r="N51" s="290"/>
      <c r="O51" s="290"/>
      <c r="P51" s="290"/>
      <c r="Q51" s="290"/>
      <c r="R51" s="290"/>
      <c r="S51" s="290"/>
      <c r="T51" s="291"/>
    </row>
    <row r="52" spans="1:20" s="178" customFormat="1" ht="19.25" customHeight="1" x14ac:dyDescent="0.25">
      <c r="A52" s="292"/>
      <c r="B52" s="293"/>
      <c r="C52" s="293"/>
      <c r="D52" s="293"/>
      <c r="E52" s="293"/>
      <c r="F52" s="293"/>
      <c r="G52" s="293"/>
      <c r="H52" s="293"/>
      <c r="I52" s="293"/>
      <c r="J52" s="293"/>
      <c r="K52" s="293"/>
      <c r="L52" s="293"/>
      <c r="M52" s="293"/>
      <c r="N52" s="293"/>
      <c r="O52" s="293"/>
      <c r="P52" s="293"/>
      <c r="Q52" s="293"/>
      <c r="R52" s="293"/>
      <c r="S52" s="293"/>
      <c r="T52" s="294"/>
    </row>
    <row r="53" spans="1:20" x14ac:dyDescent="0.25">
      <c r="A53" s="295" t="s">
        <v>12</v>
      </c>
      <c r="B53" s="296"/>
      <c r="C53" s="296"/>
      <c r="D53" s="296"/>
      <c r="E53" s="296"/>
      <c r="F53" s="296"/>
      <c r="G53" s="296"/>
      <c r="H53" s="296"/>
      <c r="I53" s="296"/>
      <c r="J53" s="296"/>
      <c r="K53" s="296"/>
      <c r="L53" s="296"/>
      <c r="M53" s="296"/>
      <c r="N53" s="296"/>
      <c r="O53" s="296"/>
      <c r="P53" s="296"/>
      <c r="Q53" s="296"/>
      <c r="R53" s="296"/>
      <c r="S53" s="296"/>
      <c r="T53" s="297"/>
    </row>
    <row r="54" spans="1:20" ht="3.65" customHeight="1" x14ac:dyDescent="0.25">
      <c r="A54" s="172"/>
      <c r="B54" s="173"/>
      <c r="C54" s="173"/>
      <c r="D54" s="173"/>
      <c r="E54" s="173"/>
      <c r="F54" s="173"/>
      <c r="G54" s="173"/>
      <c r="H54" s="162"/>
      <c r="I54" s="162"/>
      <c r="J54" s="162"/>
      <c r="K54" s="162"/>
      <c r="L54" s="162"/>
      <c r="M54" s="162"/>
      <c r="N54" s="162"/>
      <c r="O54" s="162"/>
      <c r="P54" s="162"/>
      <c r="Q54" s="162"/>
      <c r="R54" s="162"/>
      <c r="S54" s="162"/>
      <c r="T54" s="161"/>
    </row>
    <row r="55" spans="1:20" x14ac:dyDescent="0.25">
      <c r="A55" s="276" t="s">
        <v>2</v>
      </c>
      <c r="B55" s="277"/>
      <c r="C55" s="278"/>
      <c r="D55" s="279"/>
      <c r="E55" s="279"/>
      <c r="F55" s="279"/>
      <c r="G55" s="279"/>
      <c r="H55" s="279"/>
      <c r="I55" s="279"/>
      <c r="J55" s="280" t="s">
        <v>3</v>
      </c>
      <c r="K55" s="277"/>
      <c r="L55" s="277"/>
      <c r="M55" s="277"/>
      <c r="N55" s="278"/>
      <c r="O55" s="279"/>
      <c r="P55" s="279"/>
      <c r="Q55" s="279"/>
      <c r="R55" s="279"/>
      <c r="S55" s="279"/>
      <c r="T55" s="281"/>
    </row>
    <row r="56" spans="1:20" ht="6.6" customHeight="1" x14ac:dyDescent="0.25">
      <c r="A56" s="165"/>
      <c r="B56" s="162"/>
      <c r="C56" s="162"/>
      <c r="D56" s="162"/>
      <c r="E56" s="162"/>
      <c r="F56" s="162"/>
      <c r="G56" s="162"/>
      <c r="H56" s="162"/>
      <c r="I56" s="162"/>
      <c r="J56" s="162"/>
      <c r="K56" s="162"/>
      <c r="L56" s="162"/>
      <c r="M56" s="162"/>
      <c r="N56" s="162"/>
      <c r="O56" s="162"/>
      <c r="P56" s="162"/>
      <c r="Q56" s="162"/>
      <c r="R56" s="162"/>
      <c r="S56" s="162"/>
      <c r="T56" s="161"/>
    </row>
    <row r="57" spans="1:20" x14ac:dyDescent="0.25">
      <c r="A57" s="276" t="s">
        <v>7</v>
      </c>
      <c r="B57" s="277"/>
      <c r="C57" s="278"/>
      <c r="D57" s="282"/>
      <c r="E57" s="283"/>
      <c r="F57" s="283"/>
      <c r="G57" s="283"/>
      <c r="H57" s="283"/>
      <c r="I57" s="283"/>
      <c r="J57" s="283"/>
      <c r="K57" s="283"/>
      <c r="L57" s="283"/>
      <c r="M57" s="283"/>
      <c r="N57" s="283"/>
      <c r="O57" s="283"/>
      <c r="P57" s="283"/>
      <c r="Q57" s="283"/>
      <c r="R57" s="283"/>
      <c r="S57" s="283"/>
      <c r="T57" s="284"/>
    </row>
    <row r="58" spans="1:20" ht="10.25" customHeight="1" x14ac:dyDescent="0.25">
      <c r="A58" s="165"/>
      <c r="B58" s="162"/>
      <c r="C58" s="162"/>
      <c r="D58" s="162"/>
      <c r="E58" s="162"/>
      <c r="F58" s="162"/>
      <c r="G58" s="162"/>
      <c r="H58" s="162"/>
      <c r="I58" s="162"/>
      <c r="J58" s="162"/>
      <c r="K58" s="162"/>
      <c r="L58" s="162"/>
      <c r="M58" s="162"/>
      <c r="N58" s="162"/>
      <c r="O58" s="162"/>
      <c r="P58" s="184"/>
      <c r="Q58" s="184"/>
      <c r="R58" s="184"/>
      <c r="S58" s="184"/>
      <c r="T58" s="185"/>
    </row>
    <row r="59" spans="1:20" ht="13.2" customHeight="1" x14ac:dyDescent="0.25">
      <c r="A59" s="165"/>
      <c r="B59" s="186"/>
      <c r="C59" s="186"/>
      <c r="D59" s="186"/>
      <c r="E59" s="186"/>
      <c r="F59" s="186"/>
      <c r="G59" s="186"/>
      <c r="H59" s="186"/>
      <c r="I59" s="186"/>
      <c r="J59" s="186"/>
      <c r="K59" s="186"/>
      <c r="L59" s="186"/>
      <c r="M59" s="186"/>
      <c r="N59" s="186"/>
      <c r="O59" s="186"/>
      <c r="P59" s="187"/>
      <c r="Q59" s="298"/>
      <c r="R59" s="298"/>
      <c r="S59" s="298"/>
      <c r="T59" s="188"/>
    </row>
    <row r="60" spans="1:20" ht="13.85" customHeight="1" x14ac:dyDescent="0.25">
      <c r="A60" s="165"/>
      <c r="B60" s="274" t="s">
        <v>8</v>
      </c>
      <c r="C60" s="274"/>
      <c r="D60" s="274"/>
      <c r="E60" s="274"/>
      <c r="F60" s="274"/>
      <c r="G60" s="274"/>
      <c r="H60" s="274"/>
      <c r="I60" s="274"/>
      <c r="J60" s="274"/>
      <c r="K60" s="274"/>
      <c r="L60" s="274"/>
      <c r="M60" s="274"/>
      <c r="N60" s="274"/>
      <c r="O60" s="274"/>
      <c r="Q60" s="275" t="s">
        <v>13</v>
      </c>
      <c r="R60" s="275"/>
      <c r="S60" s="275"/>
      <c r="T60" s="189"/>
    </row>
    <row r="61" spans="1:20" ht="4.2" customHeight="1" thickBot="1" x14ac:dyDescent="0.3">
      <c r="A61" s="167"/>
      <c r="B61" s="168"/>
      <c r="C61" s="168"/>
      <c r="D61" s="168"/>
      <c r="E61" s="168"/>
      <c r="F61" s="168"/>
      <c r="G61" s="168"/>
      <c r="H61" s="168"/>
      <c r="I61" s="168"/>
      <c r="J61" s="168"/>
      <c r="K61" s="168"/>
      <c r="L61" s="168"/>
      <c r="M61" s="168"/>
      <c r="N61" s="168"/>
      <c r="O61" s="168"/>
      <c r="P61" s="168"/>
      <c r="Q61" s="168"/>
      <c r="R61" s="168"/>
      <c r="S61" s="168"/>
      <c r="T61" s="169"/>
    </row>
  </sheetData>
  <sheetProtection password="D8CA" sheet="1" objects="1" scenarios="1" selectLockedCells="1"/>
  <mergeCells count="108">
    <mergeCell ref="L31:T31"/>
    <mergeCell ref="A31:J31"/>
    <mergeCell ref="C32:I33"/>
    <mergeCell ref="L33:T36"/>
    <mergeCell ref="A35:J35"/>
    <mergeCell ref="A1:T1"/>
    <mergeCell ref="E4:F4"/>
    <mergeCell ref="M4:O4"/>
    <mergeCell ref="P4:Q4"/>
    <mergeCell ref="A5:D5"/>
    <mergeCell ref="F5:H5"/>
    <mergeCell ref="I5:L5"/>
    <mergeCell ref="A3:C4"/>
    <mergeCell ref="S3:T3"/>
    <mergeCell ref="A6:T7"/>
    <mergeCell ref="A8:T8"/>
    <mergeCell ref="A9:F9"/>
    <mergeCell ref="H9:L9"/>
    <mergeCell ref="M9:T9"/>
    <mergeCell ref="N10:P10"/>
    <mergeCell ref="R10:T10"/>
    <mergeCell ref="C12:F12"/>
    <mergeCell ref="C10:F10"/>
    <mergeCell ref="I12:K13"/>
    <mergeCell ref="M12:T12"/>
    <mergeCell ref="C13:D13"/>
    <mergeCell ref="E13:F13"/>
    <mergeCell ref="N13:R13"/>
    <mergeCell ref="A15:T15"/>
    <mergeCell ref="A16:J16"/>
    <mergeCell ref="K16:T16"/>
    <mergeCell ref="A17:C17"/>
    <mergeCell ref="D17:I17"/>
    <mergeCell ref="K17:M17"/>
    <mergeCell ref="O17:T17"/>
    <mergeCell ref="A18:C18"/>
    <mergeCell ref="D18:I18"/>
    <mergeCell ref="K18:N18"/>
    <mergeCell ref="O18:T18"/>
    <mergeCell ref="A19:C19"/>
    <mergeCell ref="D19:I19"/>
    <mergeCell ref="K19:N19"/>
    <mergeCell ref="O19:T19"/>
    <mergeCell ref="A20:C20"/>
    <mergeCell ref="D20:I20"/>
    <mergeCell ref="K20:N20"/>
    <mergeCell ref="O20:T20"/>
    <mergeCell ref="A21:C21"/>
    <mergeCell ref="K21:M21"/>
    <mergeCell ref="O21:T21"/>
    <mergeCell ref="D21:I21"/>
    <mergeCell ref="A22:J22"/>
    <mergeCell ref="K22:T22"/>
    <mergeCell ref="A23:D23"/>
    <mergeCell ref="E23:I23"/>
    <mergeCell ref="K23:O23"/>
    <mergeCell ref="P23:T23"/>
    <mergeCell ref="A24:D24"/>
    <mergeCell ref="E24:I24"/>
    <mergeCell ref="K24:O24"/>
    <mergeCell ref="P24:T24"/>
    <mergeCell ref="A25:D25"/>
    <mergeCell ref="E25:I25"/>
    <mergeCell ref="K25:O25"/>
    <mergeCell ref="P25:T25"/>
    <mergeCell ref="L29:S29"/>
    <mergeCell ref="A26:D26"/>
    <mergeCell ref="E26:I26"/>
    <mergeCell ref="K26:O26"/>
    <mergeCell ref="P26:T26"/>
    <mergeCell ref="A27:D27"/>
    <mergeCell ref="E27:I27"/>
    <mergeCell ref="K27:O27"/>
    <mergeCell ref="P27:T27"/>
    <mergeCell ref="A28:J28"/>
    <mergeCell ref="K28:T28"/>
    <mergeCell ref="C29:I29"/>
    <mergeCell ref="A39:J39"/>
    <mergeCell ref="M40:T40"/>
    <mergeCell ref="B41:I43"/>
    <mergeCell ref="M41:T41"/>
    <mergeCell ref="M42:T42"/>
    <mergeCell ref="L43:L44"/>
    <mergeCell ref="M43:T44"/>
    <mergeCell ref="B40:I40"/>
    <mergeCell ref="B46:I46"/>
    <mergeCell ref="A45:J45"/>
    <mergeCell ref="M45:T45"/>
    <mergeCell ref="M46:T46"/>
    <mergeCell ref="L37:T39"/>
    <mergeCell ref="B36:I37"/>
    <mergeCell ref="B60:O60"/>
    <mergeCell ref="Q60:S60"/>
    <mergeCell ref="A55:C55"/>
    <mergeCell ref="D55:I55"/>
    <mergeCell ref="J55:N55"/>
    <mergeCell ref="O55:T55"/>
    <mergeCell ref="A57:C57"/>
    <mergeCell ref="D57:T57"/>
    <mergeCell ref="C47:I47"/>
    <mergeCell ref="M47:T47"/>
    <mergeCell ref="C48:I48"/>
    <mergeCell ref="M48:T48"/>
    <mergeCell ref="C49:I49"/>
    <mergeCell ref="M49:T49"/>
    <mergeCell ref="A51:T52"/>
    <mergeCell ref="A53:T53"/>
    <mergeCell ref="Q59:S59"/>
  </mergeCells>
  <dataValidations count="1">
    <dataValidation type="textLength" allowBlank="1" showInputMessage="1" showErrorMessage="1" error="All DUNS numbers are 9 digits. Please try again." sqref="C32:I33" xr:uid="{00000000-0002-0000-0000-000000000000}">
      <formula1>9</formula1>
      <formula2>9</formula2>
    </dataValidation>
  </dataValidations>
  <printOptions horizontalCentered="1" verticalCentered="1"/>
  <pageMargins left="0.28000000000000003" right="0.27" top="0.5" bottom="0.5" header="0.48" footer="0.46"/>
  <pageSetup orientation="portrait" r:id="rId1"/>
  <headerFooter alignWithMargins="0"/>
  <colBreaks count="1" manualBreakCount="1">
    <brk id="20" min="7"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0</xdr:colOff>
                    <xdr:row>9</xdr:row>
                    <xdr:rowOff>20472</xdr:rowOff>
                  </from>
                  <to>
                    <xdr:col>2</xdr:col>
                    <xdr:colOff>136478</xdr:colOff>
                    <xdr:row>10</xdr:row>
                    <xdr:rowOff>20472</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12</xdr:col>
                    <xdr:colOff>238836</xdr:colOff>
                    <xdr:row>8</xdr:row>
                    <xdr:rowOff>156949</xdr:rowOff>
                  </from>
                  <to>
                    <xdr:col>14</xdr:col>
                    <xdr:colOff>54591</xdr:colOff>
                    <xdr:row>10</xdr:row>
                    <xdr:rowOff>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15</xdr:col>
                    <xdr:colOff>143301</xdr:colOff>
                    <xdr:row>8</xdr:row>
                    <xdr:rowOff>156949</xdr:rowOff>
                  </from>
                  <to>
                    <xdr:col>16</xdr:col>
                    <xdr:colOff>320722</xdr:colOff>
                    <xdr:row>10</xdr:row>
                    <xdr:rowOff>0</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17</xdr:col>
                    <xdr:colOff>40943</xdr:colOff>
                    <xdr:row>8</xdr:row>
                    <xdr:rowOff>156949</xdr:rowOff>
                  </from>
                  <to>
                    <xdr:col>17</xdr:col>
                    <xdr:colOff>388961</xdr:colOff>
                    <xdr:row>10</xdr:row>
                    <xdr:rowOff>0</xdr:rowOff>
                  </to>
                </anchor>
              </controlPr>
            </control>
          </mc:Choice>
        </mc:AlternateContent>
        <mc:AlternateContent xmlns:mc="http://schemas.openxmlformats.org/markup-compatibility/2006">
          <mc:Choice Requires="x14">
            <control shapeId="17967" r:id="rId8" name="Check Box 559">
              <controlPr defaultSize="0" autoFill="0" autoLine="0" autoPict="0">
                <anchor moveWithCells="1">
                  <from>
                    <xdr:col>19</xdr:col>
                    <xdr:colOff>136478</xdr:colOff>
                    <xdr:row>2</xdr:row>
                    <xdr:rowOff>170597</xdr:rowOff>
                  </from>
                  <to>
                    <xdr:col>21</xdr:col>
                    <xdr:colOff>20472</xdr:colOff>
                    <xdr:row>4</xdr:row>
                    <xdr:rowOff>20472</xdr:rowOff>
                  </to>
                </anchor>
              </controlPr>
            </control>
          </mc:Choice>
        </mc:AlternateContent>
        <mc:AlternateContent xmlns:mc="http://schemas.openxmlformats.org/markup-compatibility/2006">
          <mc:Choice Requires="x14">
            <control shapeId="17968" r:id="rId9" name="Check Box 560">
              <controlPr defaultSize="0" autoFill="0" autoLine="0" autoPict="0">
                <anchor moveWithCells="1">
                  <from>
                    <xdr:col>8</xdr:col>
                    <xdr:colOff>545910</xdr:colOff>
                    <xdr:row>1</xdr:row>
                    <xdr:rowOff>6824</xdr:rowOff>
                  </from>
                  <to>
                    <xdr:col>8</xdr:col>
                    <xdr:colOff>887104</xdr:colOff>
                    <xdr:row>3</xdr:row>
                    <xdr:rowOff>6824</xdr:rowOff>
                  </to>
                </anchor>
              </controlPr>
            </control>
          </mc:Choice>
        </mc:AlternateContent>
        <mc:AlternateContent xmlns:mc="http://schemas.openxmlformats.org/markup-compatibility/2006">
          <mc:Choice Requires="x14">
            <control shapeId="17969" r:id="rId10" name="Check Box 561">
              <controlPr defaultSize="0" autoFill="0" autoLine="0" autoPict="0">
                <anchor moveWithCells="1">
                  <from>
                    <xdr:col>8</xdr:col>
                    <xdr:colOff>545910</xdr:colOff>
                    <xdr:row>2</xdr:row>
                    <xdr:rowOff>122830</xdr:rowOff>
                  </from>
                  <to>
                    <xdr:col>8</xdr:col>
                    <xdr:colOff>887104</xdr:colOff>
                    <xdr:row>3</xdr:row>
                    <xdr:rowOff>150125</xdr:rowOff>
                  </to>
                </anchor>
              </controlPr>
            </control>
          </mc:Choice>
        </mc:AlternateContent>
        <mc:AlternateContent xmlns:mc="http://schemas.openxmlformats.org/markup-compatibility/2006">
          <mc:Choice Requires="x14">
            <control shapeId="19506" r:id="rId11" name="Check Box 1074">
              <controlPr defaultSize="0" autoFill="0" autoLine="0" autoPict="0">
                <anchor moveWithCells="1">
                  <from>
                    <xdr:col>1</xdr:col>
                    <xdr:colOff>0</xdr:colOff>
                    <xdr:row>10</xdr:row>
                    <xdr:rowOff>20472</xdr:rowOff>
                  </from>
                  <to>
                    <xdr:col>2</xdr:col>
                    <xdr:colOff>136478</xdr:colOff>
                    <xdr:row>12</xdr:row>
                    <xdr:rowOff>27296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193"/>
  <sheetViews>
    <sheetView showGridLines="0" zoomScaleNormal="100" zoomScaleSheetLayoutView="40" workbookViewId="0">
      <selection activeCell="A21" sqref="A21:B21"/>
    </sheetView>
  </sheetViews>
  <sheetFormatPr defaultColWidth="9.1796875" defaultRowHeight="12.9" x14ac:dyDescent="0.25"/>
  <cols>
    <col min="1" max="1" width="27.7265625" style="39" customWidth="1"/>
    <col min="2" max="2" width="11.54296875" style="39" customWidth="1"/>
    <col min="3" max="3" width="0.1796875" style="39" customWidth="1"/>
    <col min="4" max="5" width="12" style="39" customWidth="1"/>
    <col min="6" max="7" width="13" style="39" customWidth="1"/>
    <col min="8" max="8" width="9.453125" style="39" customWidth="1"/>
    <col min="9" max="9" width="3.54296875" style="39" customWidth="1"/>
    <col min="10" max="16384" width="9.1796875" style="39"/>
  </cols>
  <sheetData>
    <row r="1" spans="1:10" ht="9.15" customHeight="1" thickBot="1" x14ac:dyDescent="0.3">
      <c r="A1" s="38"/>
      <c r="B1" s="38"/>
      <c r="H1" s="482"/>
      <c r="I1" s="482"/>
      <c r="J1" s="40"/>
    </row>
    <row r="2" spans="1:10" ht="18.3" thickBot="1" x14ac:dyDescent="0.3">
      <c r="A2" s="483" t="s">
        <v>14</v>
      </c>
      <c r="B2" s="483"/>
      <c r="C2" s="483"/>
      <c r="D2" s="483"/>
      <c r="E2" s="483"/>
      <c r="F2" s="483"/>
      <c r="G2" s="483"/>
      <c r="H2" s="483"/>
      <c r="I2" s="483"/>
      <c r="J2" s="41"/>
    </row>
    <row r="3" spans="1:10" ht="19.5" customHeight="1" x14ac:dyDescent="0.25">
      <c r="A3" s="543" t="s">
        <v>43</v>
      </c>
      <c r="B3" s="543"/>
      <c r="C3" s="543"/>
      <c r="D3" s="543"/>
      <c r="E3" s="543"/>
      <c r="F3" s="543"/>
      <c r="G3" s="543"/>
      <c r="H3" s="543"/>
      <c r="I3" s="543"/>
      <c r="J3" s="40"/>
    </row>
    <row r="4" spans="1:10" ht="30.65" customHeight="1" x14ac:dyDescent="0.3">
      <c r="A4" s="91" t="s">
        <v>16</v>
      </c>
      <c r="B4" s="555" t="str">
        <f>IF('Applicant Information'!O17="","(This will copy from the Applicant Information page.)",'Applicant Information'!O17)</f>
        <v>(This will copy from the Applicant Information page.)</v>
      </c>
      <c r="C4" s="555"/>
      <c r="D4" s="555"/>
      <c r="E4" s="555"/>
      <c r="F4" s="555"/>
      <c r="G4" s="555"/>
      <c r="H4" s="555"/>
      <c r="I4" s="42"/>
    </row>
    <row r="5" spans="1:10" ht="27.55" customHeight="1" x14ac:dyDescent="0.3">
      <c r="A5" s="91" t="s">
        <v>17</v>
      </c>
      <c r="B5" s="496" t="str">
        <f>IF('Applicant Information'!B36="","(This will copy from the Applicant Information page.)",'Applicant Information'!B36)</f>
        <v>Stay Strong Stay Healthy Program</v>
      </c>
      <c r="C5" s="496"/>
      <c r="D5" s="496"/>
      <c r="E5" s="496"/>
      <c r="F5" s="496"/>
      <c r="G5" s="496"/>
      <c r="H5" s="496"/>
      <c r="I5" s="42"/>
    </row>
    <row r="6" spans="1:10" ht="20.3" customHeight="1" x14ac:dyDescent="0.25">
      <c r="A6" s="91" t="s">
        <v>79</v>
      </c>
      <c r="B6" s="83"/>
      <c r="C6" s="83"/>
      <c r="D6" s="83"/>
      <c r="E6" s="484"/>
      <c r="F6" s="484"/>
      <c r="G6" s="484"/>
      <c r="H6" s="484"/>
      <c r="I6" s="484"/>
      <c r="J6" s="216" t="str">
        <f>IF('FOR ADSD USE ONLY-do not delete'!A14=1,"",'FOR ADSD USE ONLY-do not delete'!B32)</f>
        <v/>
      </c>
    </row>
    <row r="7" spans="1:10" ht="6.75" customHeight="1" thickBot="1" x14ac:dyDescent="0.3">
      <c r="A7" s="43"/>
      <c r="B7" s="43"/>
      <c r="C7" s="43"/>
      <c r="D7" s="43"/>
      <c r="E7" s="43"/>
      <c r="F7" s="43"/>
      <c r="G7" s="43"/>
      <c r="H7" s="43"/>
      <c r="I7" s="44"/>
    </row>
    <row r="8" spans="1:10" ht="77.25" customHeight="1" thickBot="1" x14ac:dyDescent="0.3">
      <c r="A8" s="485" t="s">
        <v>129</v>
      </c>
      <c r="B8" s="486"/>
      <c r="C8" s="486"/>
      <c r="D8" s="486"/>
      <c r="E8" s="486"/>
      <c r="F8" s="486"/>
      <c r="G8" s="486"/>
      <c r="H8" s="486"/>
      <c r="I8" s="487"/>
    </row>
    <row r="9" spans="1:10" ht="9" customHeight="1" x14ac:dyDescent="0.25">
      <c r="A9" s="544" t="s">
        <v>101</v>
      </c>
      <c r="B9" s="544"/>
      <c r="C9" s="544"/>
      <c r="D9" s="544"/>
      <c r="E9" s="544"/>
      <c r="F9" s="544"/>
      <c r="G9" s="544"/>
      <c r="H9" s="544"/>
      <c r="I9" s="544"/>
    </row>
    <row r="10" spans="1:10" ht="9" customHeight="1" x14ac:dyDescent="0.25">
      <c r="A10" s="545"/>
      <c r="B10" s="545"/>
      <c r="C10" s="545"/>
      <c r="D10" s="545"/>
      <c r="E10" s="545"/>
      <c r="F10" s="545"/>
      <c r="G10" s="545"/>
      <c r="H10" s="545"/>
      <c r="I10" s="545"/>
    </row>
    <row r="11" spans="1:10" ht="9" customHeight="1" thickBot="1" x14ac:dyDescent="0.3">
      <c r="A11" s="546"/>
      <c r="B11" s="546"/>
      <c r="C11" s="546"/>
      <c r="D11" s="546"/>
      <c r="E11" s="546"/>
      <c r="F11" s="546"/>
      <c r="G11" s="546"/>
      <c r="H11" s="546"/>
      <c r="I11" s="546"/>
    </row>
    <row r="12" spans="1:10" ht="13.45" thickBot="1" x14ac:dyDescent="0.3">
      <c r="A12" s="578" t="s">
        <v>146</v>
      </c>
      <c r="B12" s="579"/>
      <c r="C12" s="579"/>
      <c r="D12" s="230"/>
      <c r="E12" s="580" t="str">
        <f>IF('Applicant Information'!L31="","",'Applicant Information'!L31)</f>
        <v>ADSD SSSH</v>
      </c>
      <c r="F12" s="580"/>
      <c r="G12" s="580"/>
      <c r="H12" s="580"/>
      <c r="I12" s="580"/>
    </row>
    <row r="13" spans="1:10" x14ac:dyDescent="0.25">
      <c r="A13" s="551" t="s">
        <v>125</v>
      </c>
      <c r="B13" s="552"/>
      <c r="C13" s="552"/>
      <c r="D13" s="228"/>
      <c r="E13" s="549" t="s">
        <v>232</v>
      </c>
      <c r="F13" s="549"/>
      <c r="G13" s="549"/>
      <c r="H13" s="549"/>
      <c r="I13" s="550"/>
    </row>
    <row r="14" spans="1:10" ht="13.45" thickBot="1" x14ac:dyDescent="0.3">
      <c r="A14" s="553"/>
      <c r="B14" s="554"/>
      <c r="C14" s="554"/>
      <c r="D14" s="229"/>
      <c r="E14" s="488"/>
      <c r="F14" s="488"/>
      <c r="G14" s="488"/>
      <c r="H14" s="488"/>
      <c r="I14" s="489"/>
    </row>
    <row r="15" spans="1:10" ht="9" customHeight="1" thickBot="1" x14ac:dyDescent="0.3">
      <c r="A15" s="34"/>
      <c r="B15" s="34"/>
      <c r="C15" s="29"/>
      <c r="D15" s="29"/>
      <c r="E15" s="29"/>
      <c r="F15" s="29"/>
      <c r="G15" s="29"/>
      <c r="H15" s="29"/>
      <c r="I15" s="29"/>
    </row>
    <row r="16" spans="1:10" ht="78.75" customHeight="1" x14ac:dyDescent="0.25">
      <c r="A16" s="534" t="s">
        <v>175</v>
      </c>
      <c r="B16" s="535"/>
      <c r="C16" s="535"/>
      <c r="D16" s="535"/>
      <c r="E16" s="535"/>
      <c r="F16" s="535"/>
      <c r="G16" s="535"/>
      <c r="H16" s="535"/>
      <c r="I16" s="536"/>
    </row>
    <row r="17" spans="1:11" ht="26.35" customHeight="1" x14ac:dyDescent="0.25">
      <c r="A17" s="494" t="s">
        <v>44</v>
      </c>
      <c r="B17" s="480"/>
      <c r="C17" s="57" t="s">
        <v>45</v>
      </c>
      <c r="D17" s="57" t="s">
        <v>45</v>
      </c>
      <c r="E17" s="57" t="s">
        <v>46</v>
      </c>
      <c r="F17" s="57" t="s">
        <v>97</v>
      </c>
      <c r="G17" s="57" t="s">
        <v>119</v>
      </c>
      <c r="H17" s="480" t="s">
        <v>73</v>
      </c>
      <c r="I17" s="481"/>
    </row>
    <row r="18" spans="1:11" ht="21.8" customHeight="1" thickBot="1" x14ac:dyDescent="0.3">
      <c r="A18" s="492" t="s">
        <v>223</v>
      </c>
      <c r="B18" s="493"/>
      <c r="C18" s="66">
        <v>35000</v>
      </c>
      <c r="D18" s="66">
        <v>35000</v>
      </c>
      <c r="E18" s="77">
        <f>H18/C18</f>
        <v>0.45008571428571431</v>
      </c>
      <c r="F18" s="66">
        <v>9452</v>
      </c>
      <c r="G18" s="66">
        <v>6301</v>
      </c>
      <c r="H18" s="478">
        <f>F18+G18</f>
        <v>15753</v>
      </c>
      <c r="I18" s="479"/>
      <c r="K18" s="47"/>
    </row>
    <row r="19" spans="1:11" ht="11.3" customHeight="1" thickBot="1" x14ac:dyDescent="0.3">
      <c r="A19" s="48"/>
      <c r="B19" s="49"/>
      <c r="C19" s="50"/>
      <c r="D19" s="50"/>
      <c r="E19" s="51"/>
      <c r="F19" s="50"/>
      <c r="G19" s="50"/>
      <c r="H19" s="50"/>
      <c r="I19" s="52"/>
    </row>
    <row r="20" spans="1:11" ht="25.8" customHeight="1" x14ac:dyDescent="0.25">
      <c r="A20" s="495" t="s">
        <v>44</v>
      </c>
      <c r="B20" s="446"/>
      <c r="C20" s="53" t="s">
        <v>45</v>
      </c>
      <c r="D20" s="53" t="s">
        <v>45</v>
      </c>
      <c r="E20" s="213" t="s">
        <v>224</v>
      </c>
      <c r="F20" s="53" t="s">
        <v>96</v>
      </c>
      <c r="G20" s="53" t="s">
        <v>119</v>
      </c>
      <c r="H20" s="414" t="s">
        <v>73</v>
      </c>
      <c r="I20" s="415"/>
    </row>
    <row r="21" spans="1:11" ht="21.8" customHeight="1" x14ac:dyDescent="0.25">
      <c r="A21" s="490"/>
      <c r="B21" s="491"/>
      <c r="C21" s="267"/>
      <c r="D21" s="87"/>
      <c r="E21" s="214" t="e">
        <f>H21/C21</f>
        <v>#DIV/0!</v>
      </c>
      <c r="F21" s="87"/>
      <c r="G21" s="87"/>
      <c r="H21" s="428">
        <f>F21+G21</f>
        <v>0</v>
      </c>
      <c r="I21" s="429"/>
      <c r="J21" s="85" t="str">
        <f>IF(H21=0,"",(IF(E21&gt;1,"Alert: Program Salary is higher than Annual Salary. Percentage cannot exceed 100%.","")))</f>
        <v/>
      </c>
    </row>
    <row r="22" spans="1:11" ht="21.8" customHeight="1" x14ac:dyDescent="0.25">
      <c r="A22" s="490"/>
      <c r="B22" s="491"/>
      <c r="C22" s="267"/>
      <c r="D22" s="87"/>
      <c r="E22" s="214" t="e">
        <f t="shared" ref="E22:E33" si="0">H22/C22</f>
        <v>#DIV/0!</v>
      </c>
      <c r="F22" s="87"/>
      <c r="G22" s="87"/>
      <c r="H22" s="428">
        <f t="shared" ref="H22:H33" si="1">F22+G22</f>
        <v>0</v>
      </c>
      <c r="I22" s="429"/>
      <c r="J22" s="85" t="str">
        <f>IF(H22=0,"",(IF(E22&gt;1,"Alert: Program Salary is higher than Annual Salary. Percentage cannot exceed 100%.","")))</f>
        <v/>
      </c>
    </row>
    <row r="23" spans="1:11" ht="21.8" customHeight="1" x14ac:dyDescent="0.25">
      <c r="A23" s="490"/>
      <c r="B23" s="491"/>
      <c r="C23" s="267"/>
      <c r="D23" s="87"/>
      <c r="E23" s="214" t="e">
        <f t="shared" si="0"/>
        <v>#DIV/0!</v>
      </c>
      <c r="F23" s="87"/>
      <c r="G23" s="87"/>
      <c r="H23" s="428">
        <f t="shared" si="1"/>
        <v>0</v>
      </c>
      <c r="I23" s="429"/>
      <c r="J23" s="85" t="str">
        <f t="shared" ref="J23:J33" si="2">IF(H23=0,"",(IF(E23&gt;1,"Alert: Program Salary is higher than Annual Salary. Percentage cannot exceed 100%.","")))</f>
        <v/>
      </c>
    </row>
    <row r="24" spans="1:11" ht="21.8" customHeight="1" x14ac:dyDescent="0.25">
      <c r="A24" s="490"/>
      <c r="B24" s="491"/>
      <c r="C24" s="267"/>
      <c r="D24" s="87"/>
      <c r="E24" s="214" t="e">
        <f t="shared" si="0"/>
        <v>#DIV/0!</v>
      </c>
      <c r="F24" s="87"/>
      <c r="G24" s="87"/>
      <c r="H24" s="428">
        <f t="shared" si="1"/>
        <v>0</v>
      </c>
      <c r="I24" s="429"/>
      <c r="J24" s="85" t="str">
        <f t="shared" si="2"/>
        <v/>
      </c>
    </row>
    <row r="25" spans="1:11" ht="21.8" customHeight="1" x14ac:dyDescent="0.25">
      <c r="A25" s="490"/>
      <c r="B25" s="491"/>
      <c r="C25" s="267"/>
      <c r="D25" s="87"/>
      <c r="E25" s="214" t="e">
        <f t="shared" si="0"/>
        <v>#DIV/0!</v>
      </c>
      <c r="F25" s="87"/>
      <c r="G25" s="87"/>
      <c r="H25" s="428">
        <f t="shared" si="1"/>
        <v>0</v>
      </c>
      <c r="I25" s="429"/>
      <c r="J25" s="85" t="str">
        <f t="shared" si="2"/>
        <v/>
      </c>
    </row>
    <row r="26" spans="1:11" ht="21.8" customHeight="1" x14ac:dyDescent="0.25">
      <c r="A26" s="490"/>
      <c r="B26" s="491"/>
      <c r="C26" s="267"/>
      <c r="D26" s="87"/>
      <c r="E26" s="214" t="e">
        <f t="shared" si="0"/>
        <v>#DIV/0!</v>
      </c>
      <c r="F26" s="87"/>
      <c r="G26" s="87"/>
      <c r="H26" s="428">
        <f t="shared" si="1"/>
        <v>0</v>
      </c>
      <c r="I26" s="429"/>
      <c r="J26" s="85" t="str">
        <f t="shared" si="2"/>
        <v/>
      </c>
    </row>
    <row r="27" spans="1:11" ht="21.8" customHeight="1" x14ac:dyDescent="0.25">
      <c r="A27" s="490"/>
      <c r="B27" s="491"/>
      <c r="C27" s="267"/>
      <c r="D27" s="87"/>
      <c r="E27" s="214" t="e">
        <f t="shared" si="0"/>
        <v>#DIV/0!</v>
      </c>
      <c r="F27" s="87"/>
      <c r="G27" s="87"/>
      <c r="H27" s="428">
        <f t="shared" si="1"/>
        <v>0</v>
      </c>
      <c r="I27" s="429"/>
      <c r="J27" s="85" t="str">
        <f t="shared" si="2"/>
        <v/>
      </c>
    </row>
    <row r="28" spans="1:11" ht="21.8" customHeight="1" x14ac:dyDescent="0.25">
      <c r="A28" s="490"/>
      <c r="B28" s="491"/>
      <c r="C28" s="267"/>
      <c r="D28" s="87"/>
      <c r="E28" s="214" t="e">
        <f t="shared" si="0"/>
        <v>#DIV/0!</v>
      </c>
      <c r="F28" s="87"/>
      <c r="G28" s="87"/>
      <c r="H28" s="428">
        <f t="shared" si="1"/>
        <v>0</v>
      </c>
      <c r="I28" s="429"/>
      <c r="J28" s="85" t="str">
        <f t="shared" si="2"/>
        <v/>
      </c>
    </row>
    <row r="29" spans="1:11" ht="21.8" customHeight="1" x14ac:dyDescent="0.25">
      <c r="A29" s="490"/>
      <c r="B29" s="491"/>
      <c r="C29" s="267"/>
      <c r="D29" s="87"/>
      <c r="E29" s="214" t="e">
        <f t="shared" si="0"/>
        <v>#DIV/0!</v>
      </c>
      <c r="F29" s="87"/>
      <c r="G29" s="87"/>
      <c r="H29" s="428">
        <f t="shared" si="1"/>
        <v>0</v>
      </c>
      <c r="I29" s="429"/>
      <c r="J29" s="85" t="str">
        <f t="shared" si="2"/>
        <v/>
      </c>
    </row>
    <row r="30" spans="1:11" ht="21.8" customHeight="1" x14ac:dyDescent="0.25">
      <c r="A30" s="490"/>
      <c r="B30" s="491"/>
      <c r="C30" s="267"/>
      <c r="D30" s="87"/>
      <c r="E30" s="214" t="e">
        <f t="shared" si="0"/>
        <v>#DIV/0!</v>
      </c>
      <c r="F30" s="87"/>
      <c r="G30" s="87"/>
      <c r="H30" s="428">
        <f t="shared" si="1"/>
        <v>0</v>
      </c>
      <c r="I30" s="429"/>
      <c r="J30" s="85" t="str">
        <f t="shared" si="2"/>
        <v/>
      </c>
    </row>
    <row r="31" spans="1:11" ht="21.8" customHeight="1" x14ac:dyDescent="0.25">
      <c r="A31" s="433"/>
      <c r="B31" s="434"/>
      <c r="C31" s="267"/>
      <c r="D31" s="87"/>
      <c r="E31" s="214" t="e">
        <f t="shared" si="0"/>
        <v>#DIV/0!</v>
      </c>
      <c r="F31" s="87"/>
      <c r="G31" s="87"/>
      <c r="H31" s="428">
        <f t="shared" si="1"/>
        <v>0</v>
      </c>
      <c r="I31" s="429"/>
      <c r="J31" s="85" t="str">
        <f t="shared" si="2"/>
        <v/>
      </c>
    </row>
    <row r="32" spans="1:11" ht="21.8" customHeight="1" x14ac:dyDescent="0.25">
      <c r="A32" s="490"/>
      <c r="B32" s="491"/>
      <c r="C32" s="267"/>
      <c r="D32" s="87"/>
      <c r="E32" s="214" t="e">
        <f t="shared" si="0"/>
        <v>#DIV/0!</v>
      </c>
      <c r="F32" s="87"/>
      <c r="G32" s="87"/>
      <c r="H32" s="428">
        <f t="shared" si="1"/>
        <v>0</v>
      </c>
      <c r="I32" s="429"/>
      <c r="J32" s="85" t="str">
        <f t="shared" si="2"/>
        <v/>
      </c>
    </row>
    <row r="33" spans="1:10" ht="21.8" customHeight="1" thickBot="1" x14ac:dyDescent="0.3">
      <c r="A33" s="547"/>
      <c r="B33" s="548"/>
      <c r="C33" s="268"/>
      <c r="D33" s="88"/>
      <c r="E33" s="215" t="e">
        <f t="shared" si="0"/>
        <v>#DIV/0!</v>
      </c>
      <c r="F33" s="88"/>
      <c r="G33" s="88"/>
      <c r="H33" s="428">
        <f t="shared" si="1"/>
        <v>0</v>
      </c>
      <c r="I33" s="429"/>
      <c r="J33" s="85" t="str">
        <f t="shared" si="2"/>
        <v/>
      </c>
    </row>
    <row r="34" spans="1:10" ht="21.8" customHeight="1" thickBot="1" x14ac:dyDescent="0.3">
      <c r="A34" s="40"/>
      <c r="B34" s="40"/>
      <c r="C34" s="422" t="s">
        <v>48</v>
      </c>
      <c r="D34" s="447"/>
      <c r="E34" s="423"/>
      <c r="F34" s="54">
        <f>SUM(F21:F33)</f>
        <v>0</v>
      </c>
      <c r="G34" s="54">
        <f>SUM(G21:G33)</f>
        <v>0</v>
      </c>
      <c r="H34" s="441">
        <f>F34+G34</f>
        <v>0</v>
      </c>
      <c r="I34" s="442"/>
    </row>
    <row r="35" spans="1:10" ht="17.5" customHeight="1" thickBot="1" x14ac:dyDescent="0.3">
      <c r="F35" s="55"/>
    </row>
    <row r="36" spans="1:10" ht="42.75" customHeight="1" x14ac:dyDescent="0.25">
      <c r="A36" s="534" t="s">
        <v>126</v>
      </c>
      <c r="B36" s="535"/>
      <c r="C36" s="535"/>
      <c r="D36" s="535"/>
      <c r="E36" s="535"/>
      <c r="F36" s="535"/>
      <c r="G36" s="535"/>
      <c r="H36" s="535"/>
      <c r="I36" s="536"/>
    </row>
    <row r="37" spans="1:10" ht="25.8" customHeight="1" x14ac:dyDescent="0.25">
      <c r="A37" s="567" t="s">
        <v>49</v>
      </c>
      <c r="B37" s="449"/>
      <c r="C37" s="56" t="s">
        <v>73</v>
      </c>
      <c r="D37" s="56" t="s">
        <v>73</v>
      </c>
      <c r="E37" s="57" t="s">
        <v>72</v>
      </c>
      <c r="F37" s="45" t="s">
        <v>97</v>
      </c>
      <c r="G37" s="45" t="s">
        <v>119</v>
      </c>
      <c r="H37" s="448" t="s">
        <v>47</v>
      </c>
      <c r="I37" s="459"/>
    </row>
    <row r="38" spans="1:10" ht="21.8" customHeight="1" x14ac:dyDescent="0.25">
      <c r="A38" s="565" t="s">
        <v>222</v>
      </c>
      <c r="B38" s="566"/>
      <c r="C38" s="46">
        <f>H18</f>
        <v>15753</v>
      </c>
      <c r="D38" s="46">
        <v>15753</v>
      </c>
      <c r="E38" s="141">
        <f>H38/C38</f>
        <v>7.6493366342918812E-2</v>
      </c>
      <c r="F38" s="46">
        <v>1000</v>
      </c>
      <c r="G38" s="46">
        <v>205</v>
      </c>
      <c r="H38" s="457">
        <f>F38+G38</f>
        <v>1205</v>
      </c>
      <c r="I38" s="458"/>
    </row>
    <row r="39" spans="1:10" s="40" customFormat="1" ht="11.3" customHeight="1" thickBot="1" x14ac:dyDescent="0.3">
      <c r="A39" s="58"/>
      <c r="B39" s="59"/>
      <c r="C39" s="60"/>
      <c r="D39" s="60"/>
      <c r="E39" s="61"/>
      <c r="F39" s="60"/>
      <c r="G39" s="60"/>
      <c r="H39" s="60"/>
      <c r="I39" s="62"/>
    </row>
    <row r="40" spans="1:10" ht="25.8" customHeight="1" x14ac:dyDescent="0.25">
      <c r="A40" s="495" t="s">
        <v>49</v>
      </c>
      <c r="B40" s="446"/>
      <c r="C40" s="53" t="s">
        <v>73</v>
      </c>
      <c r="D40" s="53" t="s">
        <v>73</v>
      </c>
      <c r="E40" s="213" t="s">
        <v>225</v>
      </c>
      <c r="F40" s="53" t="s">
        <v>96</v>
      </c>
      <c r="G40" s="53" t="s">
        <v>119</v>
      </c>
      <c r="H40" s="414" t="s">
        <v>47</v>
      </c>
      <c r="I40" s="415"/>
    </row>
    <row r="41" spans="1:10" ht="21.8" customHeight="1" x14ac:dyDescent="0.25">
      <c r="A41" s="433"/>
      <c r="B41" s="434"/>
      <c r="C41" s="269">
        <f t="shared" ref="C41:C53" si="3">H21</f>
        <v>0</v>
      </c>
      <c r="D41" s="89">
        <f>H21</f>
        <v>0</v>
      </c>
      <c r="E41" s="214" t="e">
        <f>H41/C41</f>
        <v>#DIV/0!</v>
      </c>
      <c r="F41" s="87"/>
      <c r="G41" s="87"/>
      <c r="H41" s="428">
        <f>F41+G41</f>
        <v>0</v>
      </c>
      <c r="I41" s="429"/>
    </row>
    <row r="42" spans="1:10" ht="21.8" customHeight="1" x14ac:dyDescent="0.25">
      <c r="A42" s="433"/>
      <c r="B42" s="434"/>
      <c r="C42" s="269">
        <f t="shared" si="3"/>
        <v>0</v>
      </c>
      <c r="D42" s="89">
        <f>H22</f>
        <v>0</v>
      </c>
      <c r="E42" s="214" t="e">
        <f t="shared" ref="E42:E53" si="4">H42/C42</f>
        <v>#DIV/0!</v>
      </c>
      <c r="F42" s="87"/>
      <c r="G42" s="87"/>
      <c r="H42" s="428">
        <f t="shared" ref="H42:H53" si="5">F42+G42</f>
        <v>0</v>
      </c>
      <c r="I42" s="429"/>
    </row>
    <row r="43" spans="1:10" ht="21.8" customHeight="1" x14ac:dyDescent="0.25">
      <c r="A43" s="433"/>
      <c r="B43" s="434"/>
      <c r="C43" s="269">
        <f t="shared" si="3"/>
        <v>0</v>
      </c>
      <c r="D43" s="89">
        <f t="shared" ref="D43:D53" si="6">H23</f>
        <v>0</v>
      </c>
      <c r="E43" s="214" t="e">
        <f t="shared" si="4"/>
        <v>#DIV/0!</v>
      </c>
      <c r="F43" s="87"/>
      <c r="G43" s="87"/>
      <c r="H43" s="428">
        <f t="shared" si="5"/>
        <v>0</v>
      </c>
      <c r="I43" s="429"/>
    </row>
    <row r="44" spans="1:10" ht="21.8" customHeight="1" x14ac:dyDescent="0.25">
      <c r="A44" s="433"/>
      <c r="B44" s="434"/>
      <c r="C44" s="269">
        <f t="shared" si="3"/>
        <v>0</v>
      </c>
      <c r="D44" s="89">
        <f t="shared" si="6"/>
        <v>0</v>
      </c>
      <c r="E44" s="214" t="e">
        <f t="shared" si="4"/>
        <v>#DIV/0!</v>
      </c>
      <c r="F44" s="87"/>
      <c r="G44" s="87"/>
      <c r="H44" s="428">
        <f t="shared" si="5"/>
        <v>0</v>
      </c>
      <c r="I44" s="429"/>
    </row>
    <row r="45" spans="1:10" ht="21.8" customHeight="1" x14ac:dyDescent="0.25">
      <c r="A45" s="433"/>
      <c r="B45" s="434"/>
      <c r="C45" s="269">
        <f t="shared" si="3"/>
        <v>0</v>
      </c>
      <c r="D45" s="89">
        <f t="shared" si="6"/>
        <v>0</v>
      </c>
      <c r="E45" s="214" t="e">
        <f t="shared" si="4"/>
        <v>#DIV/0!</v>
      </c>
      <c r="F45" s="87"/>
      <c r="G45" s="87"/>
      <c r="H45" s="428">
        <f t="shared" si="5"/>
        <v>0</v>
      </c>
      <c r="I45" s="429"/>
    </row>
    <row r="46" spans="1:10" ht="21.8" customHeight="1" x14ac:dyDescent="0.25">
      <c r="A46" s="433"/>
      <c r="B46" s="434"/>
      <c r="C46" s="269">
        <f t="shared" si="3"/>
        <v>0</v>
      </c>
      <c r="D46" s="89">
        <f t="shared" si="6"/>
        <v>0</v>
      </c>
      <c r="E46" s="214" t="e">
        <f t="shared" si="4"/>
        <v>#DIV/0!</v>
      </c>
      <c r="F46" s="87"/>
      <c r="G46" s="87"/>
      <c r="H46" s="428">
        <f t="shared" si="5"/>
        <v>0</v>
      </c>
      <c r="I46" s="429"/>
    </row>
    <row r="47" spans="1:10" ht="21.8" customHeight="1" x14ac:dyDescent="0.25">
      <c r="A47" s="433"/>
      <c r="B47" s="434"/>
      <c r="C47" s="269">
        <f t="shared" si="3"/>
        <v>0</v>
      </c>
      <c r="D47" s="89">
        <f t="shared" si="6"/>
        <v>0</v>
      </c>
      <c r="E47" s="214" t="e">
        <f t="shared" si="4"/>
        <v>#DIV/0!</v>
      </c>
      <c r="F47" s="87"/>
      <c r="G47" s="87"/>
      <c r="H47" s="428">
        <f t="shared" si="5"/>
        <v>0</v>
      </c>
      <c r="I47" s="429"/>
    </row>
    <row r="48" spans="1:10" ht="21.8" customHeight="1" x14ac:dyDescent="0.25">
      <c r="A48" s="433"/>
      <c r="B48" s="434"/>
      <c r="C48" s="269">
        <f t="shared" si="3"/>
        <v>0</v>
      </c>
      <c r="D48" s="89">
        <f t="shared" si="6"/>
        <v>0</v>
      </c>
      <c r="E48" s="214" t="e">
        <f t="shared" si="4"/>
        <v>#DIV/0!</v>
      </c>
      <c r="F48" s="87"/>
      <c r="G48" s="87"/>
      <c r="H48" s="428">
        <f t="shared" si="5"/>
        <v>0</v>
      </c>
      <c r="I48" s="429"/>
    </row>
    <row r="49" spans="1:9" ht="21.8" customHeight="1" x14ac:dyDescent="0.25">
      <c r="A49" s="433"/>
      <c r="B49" s="434"/>
      <c r="C49" s="269">
        <f t="shared" si="3"/>
        <v>0</v>
      </c>
      <c r="D49" s="89">
        <f t="shared" si="6"/>
        <v>0</v>
      </c>
      <c r="E49" s="214" t="e">
        <f t="shared" si="4"/>
        <v>#DIV/0!</v>
      </c>
      <c r="F49" s="87"/>
      <c r="G49" s="87"/>
      <c r="H49" s="428">
        <f t="shared" si="5"/>
        <v>0</v>
      </c>
      <c r="I49" s="429"/>
    </row>
    <row r="50" spans="1:9" ht="21.8" customHeight="1" x14ac:dyDescent="0.25">
      <c r="A50" s="433"/>
      <c r="B50" s="434"/>
      <c r="C50" s="269">
        <f t="shared" si="3"/>
        <v>0</v>
      </c>
      <c r="D50" s="89">
        <f t="shared" si="6"/>
        <v>0</v>
      </c>
      <c r="E50" s="214" t="e">
        <f t="shared" si="4"/>
        <v>#DIV/0!</v>
      </c>
      <c r="F50" s="87"/>
      <c r="G50" s="87"/>
      <c r="H50" s="428">
        <f t="shared" si="5"/>
        <v>0</v>
      </c>
      <c r="I50" s="429"/>
    </row>
    <row r="51" spans="1:9" ht="21.8" customHeight="1" x14ac:dyDescent="0.25">
      <c r="A51" s="433"/>
      <c r="B51" s="434"/>
      <c r="C51" s="269">
        <f t="shared" si="3"/>
        <v>0</v>
      </c>
      <c r="D51" s="89">
        <f t="shared" si="6"/>
        <v>0</v>
      </c>
      <c r="E51" s="214" t="e">
        <f t="shared" si="4"/>
        <v>#DIV/0!</v>
      </c>
      <c r="F51" s="87"/>
      <c r="G51" s="87"/>
      <c r="H51" s="428">
        <f t="shared" si="5"/>
        <v>0</v>
      </c>
      <c r="I51" s="429"/>
    </row>
    <row r="52" spans="1:9" ht="21.8" customHeight="1" x14ac:dyDescent="0.25">
      <c r="A52" s="433"/>
      <c r="B52" s="434"/>
      <c r="C52" s="269">
        <f t="shared" si="3"/>
        <v>0</v>
      </c>
      <c r="D52" s="89">
        <f>H32</f>
        <v>0</v>
      </c>
      <c r="E52" s="214" t="e">
        <f t="shared" si="4"/>
        <v>#DIV/0!</v>
      </c>
      <c r="F52" s="87"/>
      <c r="G52" s="87"/>
      <c r="H52" s="428">
        <f t="shared" si="5"/>
        <v>0</v>
      </c>
      <c r="I52" s="429"/>
    </row>
    <row r="53" spans="1:9" ht="21.8" customHeight="1" thickBot="1" x14ac:dyDescent="0.3">
      <c r="A53" s="500"/>
      <c r="B53" s="501"/>
      <c r="C53" s="270">
        <f t="shared" si="3"/>
        <v>0</v>
      </c>
      <c r="D53" s="89">
        <f t="shared" si="6"/>
        <v>0</v>
      </c>
      <c r="E53" s="215" t="e">
        <f t="shared" si="4"/>
        <v>#DIV/0!</v>
      </c>
      <c r="F53" s="88"/>
      <c r="G53" s="88"/>
      <c r="H53" s="428">
        <f t="shared" si="5"/>
        <v>0</v>
      </c>
      <c r="I53" s="429"/>
    </row>
    <row r="54" spans="1:9" ht="21.8" customHeight="1" thickBot="1" x14ac:dyDescent="0.3">
      <c r="A54" s="40"/>
      <c r="B54" s="40"/>
      <c r="C54" s="422" t="s">
        <v>48</v>
      </c>
      <c r="D54" s="447"/>
      <c r="E54" s="423"/>
      <c r="F54" s="54">
        <f>SUM(F41:F53)</f>
        <v>0</v>
      </c>
      <c r="G54" s="54">
        <f>SUM(G41:G53)</f>
        <v>0</v>
      </c>
      <c r="H54" s="441">
        <f>F54+G54</f>
        <v>0</v>
      </c>
      <c r="I54" s="442"/>
    </row>
    <row r="55" spans="1:9" ht="17.5" customHeight="1" thickBot="1" x14ac:dyDescent="0.3">
      <c r="A55" s="40"/>
      <c r="B55" s="40"/>
      <c r="C55" s="40"/>
      <c r="D55" s="40"/>
      <c r="E55" s="40"/>
      <c r="F55" s="55"/>
      <c r="G55" s="40"/>
      <c r="H55" s="40"/>
      <c r="I55" s="40"/>
    </row>
    <row r="56" spans="1:9" ht="42.75" customHeight="1" x14ac:dyDescent="0.25">
      <c r="A56" s="557" t="s">
        <v>173</v>
      </c>
      <c r="B56" s="558"/>
      <c r="C56" s="558"/>
      <c r="D56" s="558"/>
      <c r="E56" s="558"/>
      <c r="F56" s="558"/>
      <c r="G56" s="558"/>
      <c r="H56" s="558"/>
      <c r="I56" s="559"/>
    </row>
    <row r="57" spans="1:9" ht="25.8" x14ac:dyDescent="0.25">
      <c r="A57" s="567" t="s">
        <v>49</v>
      </c>
      <c r="B57" s="449"/>
      <c r="C57" s="448" t="s">
        <v>50</v>
      </c>
      <c r="D57" s="573"/>
      <c r="E57" s="449"/>
      <c r="F57" s="45" t="s">
        <v>97</v>
      </c>
      <c r="G57" s="45" t="s">
        <v>119</v>
      </c>
      <c r="H57" s="460" t="s">
        <v>47</v>
      </c>
      <c r="I57" s="461"/>
    </row>
    <row r="58" spans="1:9" ht="21.8" customHeight="1" x14ac:dyDescent="0.25">
      <c r="A58" s="565" t="s">
        <v>221</v>
      </c>
      <c r="B58" s="566"/>
      <c r="C58" s="560" t="s">
        <v>51</v>
      </c>
      <c r="D58" s="561"/>
      <c r="E58" s="562"/>
      <c r="F58" s="46">
        <v>2000</v>
      </c>
      <c r="G58" s="46">
        <v>1400</v>
      </c>
      <c r="H58" s="457">
        <f>F58+G58</f>
        <v>3400</v>
      </c>
      <c r="I58" s="458"/>
    </row>
    <row r="59" spans="1:9" s="40" customFormat="1" ht="11.3" customHeight="1" thickBot="1" x14ac:dyDescent="0.3">
      <c r="A59" s="58"/>
      <c r="B59" s="59"/>
      <c r="C59" s="556"/>
      <c r="D59" s="556"/>
      <c r="E59" s="556"/>
      <c r="F59" s="60"/>
      <c r="G59" s="60"/>
      <c r="H59" s="60"/>
      <c r="I59" s="62"/>
    </row>
    <row r="60" spans="1:9" ht="25.8" x14ac:dyDescent="0.25">
      <c r="A60" s="495" t="s">
        <v>49</v>
      </c>
      <c r="B60" s="446"/>
      <c r="C60" s="414" t="s">
        <v>50</v>
      </c>
      <c r="D60" s="445"/>
      <c r="E60" s="446"/>
      <c r="F60" s="53" t="s">
        <v>96</v>
      </c>
      <c r="G60" s="53" t="s">
        <v>119</v>
      </c>
      <c r="H60" s="462" t="s">
        <v>47</v>
      </c>
      <c r="I60" s="463"/>
    </row>
    <row r="61" spans="1:9" ht="21.8" customHeight="1" x14ac:dyDescent="0.25">
      <c r="A61" s="433"/>
      <c r="B61" s="434"/>
      <c r="C61" s="430"/>
      <c r="D61" s="431"/>
      <c r="E61" s="432"/>
      <c r="F61" s="87"/>
      <c r="G61" s="87"/>
      <c r="H61" s="428">
        <f>F61+G61</f>
        <v>0</v>
      </c>
      <c r="I61" s="429"/>
    </row>
    <row r="62" spans="1:9" ht="21.8" customHeight="1" x14ac:dyDescent="0.25">
      <c r="A62" s="433"/>
      <c r="B62" s="434"/>
      <c r="C62" s="430"/>
      <c r="D62" s="431"/>
      <c r="E62" s="432"/>
      <c r="F62" s="87"/>
      <c r="G62" s="87"/>
      <c r="H62" s="428">
        <f t="shared" ref="H62:H67" si="7">F62+G62</f>
        <v>0</v>
      </c>
      <c r="I62" s="429"/>
    </row>
    <row r="63" spans="1:9" ht="21.8" customHeight="1" x14ac:dyDescent="0.25">
      <c r="A63" s="433"/>
      <c r="B63" s="434"/>
      <c r="C63" s="430"/>
      <c r="D63" s="431"/>
      <c r="E63" s="432"/>
      <c r="F63" s="87"/>
      <c r="G63" s="87"/>
      <c r="H63" s="428">
        <f t="shared" si="7"/>
        <v>0</v>
      </c>
      <c r="I63" s="429"/>
    </row>
    <row r="64" spans="1:9" ht="21.8" customHeight="1" x14ac:dyDescent="0.25">
      <c r="A64" s="433"/>
      <c r="B64" s="434"/>
      <c r="C64" s="430"/>
      <c r="D64" s="431"/>
      <c r="E64" s="432"/>
      <c r="F64" s="87"/>
      <c r="G64" s="87"/>
      <c r="H64" s="428">
        <f t="shared" si="7"/>
        <v>0</v>
      </c>
      <c r="I64" s="429"/>
    </row>
    <row r="65" spans="1:9" ht="21.8" customHeight="1" x14ac:dyDescent="0.25">
      <c r="A65" s="433"/>
      <c r="B65" s="434"/>
      <c r="C65" s="430"/>
      <c r="D65" s="431"/>
      <c r="E65" s="432"/>
      <c r="F65" s="87"/>
      <c r="G65" s="87"/>
      <c r="H65" s="428">
        <f t="shared" si="7"/>
        <v>0</v>
      </c>
      <c r="I65" s="429"/>
    </row>
    <row r="66" spans="1:9" ht="21.8" customHeight="1" x14ac:dyDescent="0.25">
      <c r="A66" s="433"/>
      <c r="B66" s="434"/>
      <c r="C66" s="430"/>
      <c r="D66" s="431"/>
      <c r="E66" s="432"/>
      <c r="F66" s="87"/>
      <c r="G66" s="87"/>
      <c r="H66" s="428">
        <f t="shared" si="7"/>
        <v>0</v>
      </c>
      <c r="I66" s="429"/>
    </row>
    <row r="67" spans="1:9" ht="21.8" customHeight="1" thickBot="1" x14ac:dyDescent="0.3">
      <c r="A67" s="500"/>
      <c r="B67" s="501"/>
      <c r="C67" s="454"/>
      <c r="D67" s="455"/>
      <c r="E67" s="456"/>
      <c r="F67" s="88"/>
      <c r="G67" s="88"/>
      <c r="H67" s="428">
        <f t="shared" si="7"/>
        <v>0</v>
      </c>
      <c r="I67" s="429"/>
    </row>
    <row r="68" spans="1:9" ht="21.8" customHeight="1" thickBot="1" x14ac:dyDescent="0.3">
      <c r="A68" s="63"/>
      <c r="B68" s="63"/>
      <c r="C68" s="422" t="s">
        <v>48</v>
      </c>
      <c r="D68" s="447"/>
      <c r="E68" s="423"/>
      <c r="F68" s="54">
        <f>SUM(F61:F67)</f>
        <v>0</v>
      </c>
      <c r="G68" s="54">
        <f>SUM(G61:G67)</f>
        <v>0</v>
      </c>
      <c r="H68" s="441">
        <f>F68+G68</f>
        <v>0</v>
      </c>
      <c r="I68" s="442"/>
    </row>
    <row r="69" spans="1:9" ht="17.5" customHeight="1" thickBot="1" x14ac:dyDescent="0.3">
      <c r="A69" s="63"/>
      <c r="B69" s="63"/>
      <c r="C69" s="64"/>
      <c r="D69" s="64"/>
      <c r="E69" s="64"/>
      <c r="F69" s="55"/>
      <c r="G69" s="65"/>
      <c r="H69" s="65"/>
      <c r="I69" s="65"/>
    </row>
    <row r="70" spans="1:9" ht="42.75" customHeight="1" x14ac:dyDescent="0.25">
      <c r="A70" s="534" t="s">
        <v>191</v>
      </c>
      <c r="B70" s="535"/>
      <c r="C70" s="535"/>
      <c r="D70" s="535"/>
      <c r="E70" s="535"/>
      <c r="F70" s="535"/>
      <c r="G70" s="535"/>
      <c r="H70" s="535"/>
      <c r="I70" s="536"/>
    </row>
    <row r="71" spans="1:9" ht="25.8" x14ac:dyDescent="0.25">
      <c r="A71" s="494" t="s">
        <v>52</v>
      </c>
      <c r="B71" s="480"/>
      <c r="C71" s="480" t="s">
        <v>50</v>
      </c>
      <c r="D71" s="480"/>
      <c r="E71" s="480"/>
      <c r="F71" s="57" t="s">
        <v>97</v>
      </c>
      <c r="G71" s="57" t="s">
        <v>119</v>
      </c>
      <c r="H71" s="470" t="s">
        <v>47</v>
      </c>
      <c r="I71" s="471"/>
    </row>
    <row r="72" spans="1:9" ht="21.8" customHeight="1" x14ac:dyDescent="0.25">
      <c r="A72" s="537" t="s">
        <v>220</v>
      </c>
      <c r="B72" s="538"/>
      <c r="C72" s="426" t="s">
        <v>190</v>
      </c>
      <c r="D72" s="426"/>
      <c r="E72" s="426"/>
      <c r="F72" s="46">
        <v>327</v>
      </c>
      <c r="G72" s="46"/>
      <c r="H72" s="464">
        <f>F72+G72</f>
        <v>327</v>
      </c>
      <c r="I72" s="465"/>
    </row>
    <row r="73" spans="1:9" ht="11.3" customHeight="1" thickBot="1" x14ac:dyDescent="0.3">
      <c r="A73" s="58"/>
      <c r="B73" s="59"/>
      <c r="C73" s="427"/>
      <c r="D73" s="427"/>
      <c r="E73" s="427"/>
      <c r="F73" s="60"/>
      <c r="G73" s="60"/>
      <c r="H73" s="60"/>
      <c r="I73" s="62"/>
    </row>
    <row r="74" spans="1:9" ht="25.8" x14ac:dyDescent="0.25">
      <c r="A74" s="495" t="s">
        <v>52</v>
      </c>
      <c r="B74" s="446"/>
      <c r="C74" s="414" t="s">
        <v>50</v>
      </c>
      <c r="D74" s="445"/>
      <c r="E74" s="446"/>
      <c r="F74" s="53" t="s">
        <v>96</v>
      </c>
      <c r="G74" s="53" t="s">
        <v>119</v>
      </c>
      <c r="H74" s="462" t="s">
        <v>47</v>
      </c>
      <c r="I74" s="463"/>
    </row>
    <row r="75" spans="1:9" ht="21.8" customHeight="1" x14ac:dyDescent="0.25">
      <c r="A75" s="433"/>
      <c r="B75" s="434"/>
      <c r="C75" s="430"/>
      <c r="D75" s="431"/>
      <c r="E75" s="432"/>
      <c r="F75" s="87"/>
      <c r="G75" s="87"/>
      <c r="H75" s="428">
        <f>F75+G75</f>
        <v>0</v>
      </c>
      <c r="I75" s="429"/>
    </row>
    <row r="76" spans="1:9" ht="21.8" customHeight="1" x14ac:dyDescent="0.25">
      <c r="A76" s="433"/>
      <c r="B76" s="434"/>
      <c r="C76" s="430"/>
      <c r="D76" s="431"/>
      <c r="E76" s="432"/>
      <c r="F76" s="87"/>
      <c r="G76" s="87"/>
      <c r="H76" s="428">
        <f t="shared" ref="H76:H83" si="8">F76+G76</f>
        <v>0</v>
      </c>
      <c r="I76" s="429"/>
    </row>
    <row r="77" spans="1:9" ht="21.8" customHeight="1" x14ac:dyDescent="0.25">
      <c r="A77" s="433"/>
      <c r="B77" s="434"/>
      <c r="C77" s="430"/>
      <c r="D77" s="431"/>
      <c r="E77" s="432"/>
      <c r="F77" s="87"/>
      <c r="G77" s="87"/>
      <c r="H77" s="428">
        <f t="shared" si="8"/>
        <v>0</v>
      </c>
      <c r="I77" s="429"/>
    </row>
    <row r="78" spans="1:9" ht="21.8" customHeight="1" x14ac:dyDescent="0.25">
      <c r="A78" s="433"/>
      <c r="B78" s="434"/>
      <c r="C78" s="430"/>
      <c r="D78" s="431"/>
      <c r="E78" s="432"/>
      <c r="F78" s="87"/>
      <c r="G78" s="87"/>
      <c r="H78" s="428">
        <f t="shared" si="8"/>
        <v>0</v>
      </c>
      <c r="I78" s="429"/>
    </row>
    <row r="79" spans="1:9" ht="21.8" customHeight="1" x14ac:dyDescent="0.25">
      <c r="A79" s="433"/>
      <c r="B79" s="434"/>
      <c r="C79" s="430"/>
      <c r="D79" s="431"/>
      <c r="E79" s="432"/>
      <c r="F79" s="87"/>
      <c r="G79" s="87"/>
      <c r="H79" s="428">
        <f t="shared" si="8"/>
        <v>0</v>
      </c>
      <c r="I79" s="429"/>
    </row>
    <row r="80" spans="1:9" ht="21.8" customHeight="1" x14ac:dyDescent="0.25">
      <c r="A80" s="433"/>
      <c r="B80" s="434"/>
      <c r="C80" s="430"/>
      <c r="D80" s="431"/>
      <c r="E80" s="432"/>
      <c r="F80" s="87"/>
      <c r="G80" s="87"/>
      <c r="H80" s="428">
        <f t="shared" si="8"/>
        <v>0</v>
      </c>
      <c r="I80" s="429"/>
    </row>
    <row r="81" spans="1:9" ht="21.8" customHeight="1" x14ac:dyDescent="0.25">
      <c r="A81" s="433"/>
      <c r="B81" s="434"/>
      <c r="C81" s="430"/>
      <c r="D81" s="431"/>
      <c r="E81" s="432"/>
      <c r="F81" s="87"/>
      <c r="G81" s="87"/>
      <c r="H81" s="428">
        <f t="shared" si="8"/>
        <v>0</v>
      </c>
      <c r="I81" s="429"/>
    </row>
    <row r="82" spans="1:9" ht="21.8" customHeight="1" x14ac:dyDescent="0.25">
      <c r="A82" s="433"/>
      <c r="B82" s="434"/>
      <c r="C82" s="430"/>
      <c r="D82" s="431"/>
      <c r="E82" s="432"/>
      <c r="F82" s="87"/>
      <c r="G82" s="87"/>
      <c r="H82" s="428">
        <f t="shared" si="8"/>
        <v>0</v>
      </c>
      <c r="I82" s="429"/>
    </row>
    <row r="83" spans="1:9" ht="21.8" customHeight="1" thickBot="1" x14ac:dyDescent="0.3">
      <c r="A83" s="500"/>
      <c r="B83" s="501"/>
      <c r="C83" s="454"/>
      <c r="D83" s="455"/>
      <c r="E83" s="456"/>
      <c r="F83" s="88"/>
      <c r="G83" s="88"/>
      <c r="H83" s="428">
        <f t="shared" si="8"/>
        <v>0</v>
      </c>
      <c r="I83" s="429"/>
    </row>
    <row r="84" spans="1:9" ht="21.8" customHeight="1" thickBot="1" x14ac:dyDescent="0.3">
      <c r="C84" s="422" t="s">
        <v>48</v>
      </c>
      <c r="D84" s="447"/>
      <c r="E84" s="423"/>
      <c r="F84" s="54">
        <f>SUM(F75:F83)</f>
        <v>0</v>
      </c>
      <c r="G84" s="54">
        <f>SUM(G75:G83)</f>
        <v>0</v>
      </c>
      <c r="H84" s="441">
        <f>F84+G84</f>
        <v>0</v>
      </c>
      <c r="I84" s="442"/>
    </row>
    <row r="85" spans="1:9" ht="17.5" customHeight="1" thickBot="1" x14ac:dyDescent="0.3">
      <c r="F85" s="55"/>
    </row>
    <row r="86" spans="1:9" ht="42.75" customHeight="1" x14ac:dyDescent="0.25">
      <c r="A86" s="534" t="s">
        <v>192</v>
      </c>
      <c r="B86" s="535"/>
      <c r="C86" s="535"/>
      <c r="D86" s="535"/>
      <c r="E86" s="535"/>
      <c r="F86" s="535"/>
      <c r="G86" s="535"/>
      <c r="H86" s="535"/>
      <c r="I86" s="536"/>
    </row>
    <row r="87" spans="1:9" ht="25.8" x14ac:dyDescent="0.25">
      <c r="A87" s="494" t="s">
        <v>130</v>
      </c>
      <c r="B87" s="480"/>
      <c r="C87" s="480" t="s">
        <v>50</v>
      </c>
      <c r="D87" s="480"/>
      <c r="E87" s="480"/>
      <c r="F87" s="57" t="s">
        <v>97</v>
      </c>
      <c r="G87" s="57" t="s">
        <v>119</v>
      </c>
      <c r="H87" s="480" t="s">
        <v>47</v>
      </c>
      <c r="I87" s="481"/>
    </row>
    <row r="88" spans="1:9" ht="21.8" customHeight="1" x14ac:dyDescent="0.25">
      <c r="A88" s="563" t="s">
        <v>219</v>
      </c>
      <c r="B88" s="564"/>
      <c r="C88" s="426" t="s">
        <v>102</v>
      </c>
      <c r="D88" s="426"/>
      <c r="E88" s="426"/>
      <c r="F88" s="46">
        <v>200</v>
      </c>
      <c r="G88" s="46">
        <v>220</v>
      </c>
      <c r="H88" s="464">
        <f>F88+G88</f>
        <v>420</v>
      </c>
      <c r="I88" s="465"/>
    </row>
    <row r="89" spans="1:9" ht="11.3" customHeight="1" thickBot="1" x14ac:dyDescent="0.3">
      <c r="A89" s="58"/>
      <c r="B89" s="59"/>
      <c r="C89" s="427"/>
      <c r="D89" s="427"/>
      <c r="E89" s="427"/>
      <c r="F89" s="60"/>
      <c r="G89" s="60"/>
      <c r="H89" s="60"/>
      <c r="I89" s="62"/>
    </row>
    <row r="90" spans="1:9" ht="25.8" x14ac:dyDescent="0.25">
      <c r="A90" s="495" t="s">
        <v>130</v>
      </c>
      <c r="B90" s="446"/>
      <c r="C90" s="414" t="s">
        <v>50</v>
      </c>
      <c r="D90" s="445"/>
      <c r="E90" s="446"/>
      <c r="F90" s="53" t="s">
        <v>96</v>
      </c>
      <c r="G90" s="53" t="s">
        <v>119</v>
      </c>
      <c r="H90" s="414" t="s">
        <v>47</v>
      </c>
      <c r="I90" s="415"/>
    </row>
    <row r="91" spans="1:9" ht="21.8" customHeight="1" x14ac:dyDescent="0.25">
      <c r="A91" s="433"/>
      <c r="B91" s="434"/>
      <c r="C91" s="430"/>
      <c r="D91" s="431"/>
      <c r="E91" s="432"/>
      <c r="F91" s="87"/>
      <c r="G91" s="87"/>
      <c r="H91" s="428">
        <f>F91+G91</f>
        <v>0</v>
      </c>
      <c r="I91" s="429"/>
    </row>
    <row r="92" spans="1:9" ht="21.8" customHeight="1" x14ac:dyDescent="0.25">
      <c r="A92" s="433"/>
      <c r="B92" s="434"/>
      <c r="C92" s="430"/>
      <c r="D92" s="431"/>
      <c r="E92" s="432"/>
      <c r="F92" s="87"/>
      <c r="G92" s="87"/>
      <c r="H92" s="428">
        <f t="shared" ref="H92:H101" si="9">F92+G92</f>
        <v>0</v>
      </c>
      <c r="I92" s="429"/>
    </row>
    <row r="93" spans="1:9" ht="21.8" customHeight="1" x14ac:dyDescent="0.25">
      <c r="A93" s="433"/>
      <c r="B93" s="434"/>
      <c r="C93" s="430"/>
      <c r="D93" s="431"/>
      <c r="E93" s="432"/>
      <c r="F93" s="87"/>
      <c r="G93" s="87"/>
      <c r="H93" s="428">
        <f t="shared" si="9"/>
        <v>0</v>
      </c>
      <c r="I93" s="429"/>
    </row>
    <row r="94" spans="1:9" ht="21.8" customHeight="1" x14ac:dyDescent="0.25">
      <c r="A94" s="433"/>
      <c r="B94" s="434"/>
      <c r="C94" s="430"/>
      <c r="D94" s="431"/>
      <c r="E94" s="432"/>
      <c r="F94" s="87"/>
      <c r="G94" s="87"/>
      <c r="H94" s="428">
        <f t="shared" si="9"/>
        <v>0</v>
      </c>
      <c r="I94" s="429"/>
    </row>
    <row r="95" spans="1:9" ht="21.8" customHeight="1" x14ac:dyDescent="0.25">
      <c r="A95" s="433"/>
      <c r="B95" s="434"/>
      <c r="C95" s="430"/>
      <c r="D95" s="431"/>
      <c r="E95" s="432"/>
      <c r="F95" s="87"/>
      <c r="G95" s="87"/>
      <c r="H95" s="428">
        <f t="shared" si="9"/>
        <v>0</v>
      </c>
      <c r="I95" s="429"/>
    </row>
    <row r="96" spans="1:9" ht="21.8" customHeight="1" x14ac:dyDescent="0.25">
      <c r="A96" s="433"/>
      <c r="B96" s="434"/>
      <c r="C96" s="430"/>
      <c r="D96" s="431"/>
      <c r="E96" s="432"/>
      <c r="F96" s="87"/>
      <c r="G96" s="87"/>
      <c r="H96" s="428">
        <f t="shared" si="9"/>
        <v>0</v>
      </c>
      <c r="I96" s="429"/>
    </row>
    <row r="97" spans="1:9" ht="21.8" customHeight="1" x14ac:dyDescent="0.25">
      <c r="A97" s="433"/>
      <c r="B97" s="434"/>
      <c r="C97" s="430"/>
      <c r="D97" s="431"/>
      <c r="E97" s="432"/>
      <c r="F97" s="87"/>
      <c r="G97" s="87"/>
      <c r="H97" s="428">
        <f t="shared" si="9"/>
        <v>0</v>
      </c>
      <c r="I97" s="429"/>
    </row>
    <row r="98" spans="1:9" ht="21.8" customHeight="1" x14ac:dyDescent="0.25">
      <c r="A98" s="433"/>
      <c r="B98" s="434"/>
      <c r="C98" s="430"/>
      <c r="D98" s="431"/>
      <c r="E98" s="432"/>
      <c r="F98" s="87"/>
      <c r="G98" s="87"/>
      <c r="H98" s="428">
        <f t="shared" si="9"/>
        <v>0</v>
      </c>
      <c r="I98" s="429"/>
    </row>
    <row r="99" spans="1:9" ht="21.8" customHeight="1" x14ac:dyDescent="0.25">
      <c r="A99" s="433"/>
      <c r="B99" s="434"/>
      <c r="C99" s="430"/>
      <c r="D99" s="431"/>
      <c r="E99" s="432"/>
      <c r="F99" s="87"/>
      <c r="G99" s="87"/>
      <c r="H99" s="428">
        <f t="shared" si="9"/>
        <v>0</v>
      </c>
      <c r="I99" s="429"/>
    </row>
    <row r="100" spans="1:9" ht="21.8" customHeight="1" x14ac:dyDescent="0.25">
      <c r="A100" s="433"/>
      <c r="B100" s="434"/>
      <c r="C100" s="430"/>
      <c r="D100" s="431"/>
      <c r="E100" s="432"/>
      <c r="F100" s="87"/>
      <c r="G100" s="87"/>
      <c r="H100" s="428">
        <f t="shared" si="9"/>
        <v>0</v>
      </c>
      <c r="I100" s="429"/>
    </row>
    <row r="101" spans="1:9" ht="21.8" customHeight="1" thickBot="1" x14ac:dyDescent="0.3">
      <c r="A101" s="500"/>
      <c r="B101" s="501"/>
      <c r="C101" s="454"/>
      <c r="D101" s="455"/>
      <c r="E101" s="456"/>
      <c r="F101" s="88"/>
      <c r="G101" s="88"/>
      <c r="H101" s="428">
        <f t="shared" si="9"/>
        <v>0</v>
      </c>
      <c r="I101" s="429"/>
    </row>
    <row r="102" spans="1:9" ht="21.8" customHeight="1" thickBot="1" x14ac:dyDescent="0.3">
      <c r="A102" s="38"/>
      <c r="B102" s="38"/>
      <c r="C102" s="422" t="s">
        <v>48</v>
      </c>
      <c r="D102" s="447"/>
      <c r="E102" s="423"/>
      <c r="F102" s="54">
        <f>SUM(F91:F101)</f>
        <v>0</v>
      </c>
      <c r="G102" s="54">
        <f>SUM(G91:G101)</f>
        <v>0</v>
      </c>
      <c r="H102" s="441">
        <f>F102+G102</f>
        <v>0</v>
      </c>
      <c r="I102" s="442"/>
    </row>
    <row r="103" spans="1:9" ht="17.5" customHeight="1" thickBot="1" x14ac:dyDescent="0.3">
      <c r="A103" s="38"/>
      <c r="B103" s="38"/>
      <c r="C103" s="64"/>
      <c r="D103" s="64"/>
      <c r="E103" s="64"/>
      <c r="F103" s="55"/>
      <c r="G103" s="67"/>
      <c r="H103" s="67"/>
      <c r="I103" s="65"/>
    </row>
    <row r="104" spans="1:9" ht="42.75" customHeight="1" x14ac:dyDescent="0.25">
      <c r="A104" s="534" t="s">
        <v>127</v>
      </c>
      <c r="B104" s="535"/>
      <c r="C104" s="535"/>
      <c r="D104" s="535"/>
      <c r="E104" s="535"/>
      <c r="F104" s="535"/>
      <c r="G104" s="535"/>
      <c r="H104" s="535"/>
      <c r="I104" s="536"/>
    </row>
    <row r="105" spans="1:9" ht="25.8" x14ac:dyDescent="0.25">
      <c r="A105" s="494" t="s">
        <v>49</v>
      </c>
      <c r="B105" s="480"/>
      <c r="C105" s="480" t="s">
        <v>50</v>
      </c>
      <c r="D105" s="480"/>
      <c r="E105" s="480"/>
      <c r="F105" s="57" t="s">
        <v>97</v>
      </c>
      <c r="G105" s="57" t="s">
        <v>119</v>
      </c>
      <c r="H105" s="480" t="s">
        <v>47</v>
      </c>
      <c r="I105" s="481"/>
    </row>
    <row r="106" spans="1:9" ht="21.8" customHeight="1" x14ac:dyDescent="0.25">
      <c r="A106" s="537" t="s">
        <v>218</v>
      </c>
      <c r="B106" s="538"/>
      <c r="C106" s="540" t="s">
        <v>210</v>
      </c>
      <c r="D106" s="541"/>
      <c r="E106" s="542"/>
      <c r="F106" s="46">
        <v>500</v>
      </c>
      <c r="G106" s="46">
        <v>100</v>
      </c>
      <c r="H106" s="464">
        <f>F106+G106</f>
        <v>600</v>
      </c>
      <c r="I106" s="465"/>
    </row>
    <row r="107" spans="1:9" ht="11.3" customHeight="1" thickBot="1" x14ac:dyDescent="0.3">
      <c r="A107" s="58"/>
      <c r="B107" s="59"/>
      <c r="C107" s="539"/>
      <c r="D107" s="539"/>
      <c r="E107" s="539"/>
      <c r="F107" s="60"/>
      <c r="G107" s="60"/>
      <c r="H107" s="60"/>
      <c r="I107" s="62"/>
    </row>
    <row r="108" spans="1:9" ht="25.8" x14ac:dyDescent="0.25">
      <c r="A108" s="495" t="s">
        <v>49</v>
      </c>
      <c r="B108" s="446"/>
      <c r="C108" s="414" t="s">
        <v>50</v>
      </c>
      <c r="D108" s="445"/>
      <c r="E108" s="446"/>
      <c r="F108" s="53" t="s">
        <v>96</v>
      </c>
      <c r="G108" s="53" t="s">
        <v>119</v>
      </c>
      <c r="H108" s="414" t="s">
        <v>47</v>
      </c>
      <c r="I108" s="415"/>
    </row>
    <row r="109" spans="1:9" ht="21.8" customHeight="1" x14ac:dyDescent="0.25">
      <c r="A109" s="433"/>
      <c r="B109" s="434"/>
      <c r="C109" s="430"/>
      <c r="D109" s="431"/>
      <c r="E109" s="432"/>
      <c r="F109" s="87"/>
      <c r="G109" s="87"/>
      <c r="H109" s="428">
        <f>F109+G109</f>
        <v>0</v>
      </c>
      <c r="I109" s="429"/>
    </row>
    <row r="110" spans="1:9" ht="21.8" customHeight="1" x14ac:dyDescent="0.25">
      <c r="A110" s="433"/>
      <c r="B110" s="434"/>
      <c r="C110" s="430"/>
      <c r="D110" s="431"/>
      <c r="E110" s="432"/>
      <c r="F110" s="87"/>
      <c r="G110" s="87"/>
      <c r="H110" s="428">
        <f t="shared" ref="H110:H119" si="10">F110+G110</f>
        <v>0</v>
      </c>
      <c r="I110" s="429"/>
    </row>
    <row r="111" spans="1:9" ht="21.8" customHeight="1" x14ac:dyDescent="0.25">
      <c r="A111" s="433"/>
      <c r="B111" s="434"/>
      <c r="C111" s="430"/>
      <c r="D111" s="431"/>
      <c r="E111" s="432"/>
      <c r="F111" s="87"/>
      <c r="G111" s="87"/>
      <c r="H111" s="428">
        <f t="shared" si="10"/>
        <v>0</v>
      </c>
      <c r="I111" s="429"/>
    </row>
    <row r="112" spans="1:9" ht="21.8" customHeight="1" x14ac:dyDescent="0.25">
      <c r="A112" s="433"/>
      <c r="B112" s="434"/>
      <c r="C112" s="430"/>
      <c r="D112" s="431"/>
      <c r="E112" s="432"/>
      <c r="F112" s="87"/>
      <c r="G112" s="87"/>
      <c r="H112" s="428">
        <f t="shared" si="10"/>
        <v>0</v>
      </c>
      <c r="I112" s="429"/>
    </row>
    <row r="113" spans="1:9" ht="21.8" customHeight="1" x14ac:dyDescent="0.25">
      <c r="A113" s="433"/>
      <c r="B113" s="434"/>
      <c r="C113" s="430"/>
      <c r="D113" s="431"/>
      <c r="E113" s="432"/>
      <c r="F113" s="87"/>
      <c r="G113" s="87"/>
      <c r="H113" s="428">
        <f t="shared" si="10"/>
        <v>0</v>
      </c>
      <c r="I113" s="429"/>
    </row>
    <row r="114" spans="1:9" ht="21.8" customHeight="1" x14ac:dyDescent="0.25">
      <c r="A114" s="433"/>
      <c r="B114" s="434"/>
      <c r="C114" s="430"/>
      <c r="D114" s="431"/>
      <c r="E114" s="432"/>
      <c r="F114" s="87"/>
      <c r="G114" s="87"/>
      <c r="H114" s="428">
        <f t="shared" si="10"/>
        <v>0</v>
      </c>
      <c r="I114" s="429"/>
    </row>
    <row r="115" spans="1:9" ht="21.8" customHeight="1" x14ac:dyDescent="0.25">
      <c r="A115" s="433"/>
      <c r="B115" s="434"/>
      <c r="C115" s="430"/>
      <c r="D115" s="431"/>
      <c r="E115" s="432"/>
      <c r="F115" s="87"/>
      <c r="G115" s="87"/>
      <c r="H115" s="428">
        <f t="shared" si="10"/>
        <v>0</v>
      </c>
      <c r="I115" s="429"/>
    </row>
    <row r="116" spans="1:9" ht="21.8" customHeight="1" x14ac:dyDescent="0.25">
      <c r="A116" s="433"/>
      <c r="B116" s="434"/>
      <c r="C116" s="430"/>
      <c r="D116" s="431"/>
      <c r="E116" s="432"/>
      <c r="F116" s="87"/>
      <c r="G116" s="87"/>
      <c r="H116" s="428">
        <f t="shared" si="10"/>
        <v>0</v>
      </c>
      <c r="I116" s="429"/>
    </row>
    <row r="117" spans="1:9" ht="21.8" customHeight="1" x14ac:dyDescent="0.25">
      <c r="A117" s="433"/>
      <c r="B117" s="434"/>
      <c r="C117" s="430"/>
      <c r="D117" s="431"/>
      <c r="E117" s="432"/>
      <c r="F117" s="87"/>
      <c r="G117" s="87"/>
      <c r="H117" s="428">
        <f t="shared" si="10"/>
        <v>0</v>
      </c>
      <c r="I117" s="429"/>
    </row>
    <row r="118" spans="1:9" ht="21.8" customHeight="1" x14ac:dyDescent="0.25">
      <c r="A118" s="433"/>
      <c r="B118" s="434"/>
      <c r="C118" s="430"/>
      <c r="D118" s="431"/>
      <c r="E118" s="432"/>
      <c r="F118" s="87"/>
      <c r="G118" s="87"/>
      <c r="H118" s="428">
        <f t="shared" si="10"/>
        <v>0</v>
      </c>
      <c r="I118" s="429"/>
    </row>
    <row r="119" spans="1:9" ht="21.8" customHeight="1" thickBot="1" x14ac:dyDescent="0.3">
      <c r="A119" s="500"/>
      <c r="B119" s="501"/>
      <c r="C119" s="454"/>
      <c r="D119" s="455"/>
      <c r="E119" s="456"/>
      <c r="F119" s="88"/>
      <c r="G119" s="88"/>
      <c r="H119" s="428">
        <f t="shared" si="10"/>
        <v>0</v>
      </c>
      <c r="I119" s="429"/>
    </row>
    <row r="120" spans="1:9" ht="21.8" customHeight="1" thickBot="1" x14ac:dyDescent="0.3">
      <c r="C120" s="422" t="s">
        <v>48</v>
      </c>
      <c r="D120" s="447"/>
      <c r="E120" s="423"/>
      <c r="F120" s="54">
        <f>SUM(F109:F119)</f>
        <v>0</v>
      </c>
      <c r="G120" s="54">
        <f>SUM(G109:G119)</f>
        <v>0</v>
      </c>
      <c r="H120" s="441">
        <f>F120+G120</f>
        <v>0</v>
      </c>
      <c r="I120" s="442"/>
    </row>
    <row r="121" spans="1:9" ht="17.5" customHeight="1" thickBot="1" x14ac:dyDescent="0.3">
      <c r="F121" s="55"/>
    </row>
    <row r="122" spans="1:9" ht="42.75" customHeight="1" x14ac:dyDescent="0.25">
      <c r="A122" s="472" t="s">
        <v>128</v>
      </c>
      <c r="B122" s="473"/>
      <c r="C122" s="473"/>
      <c r="D122" s="473"/>
      <c r="E122" s="473"/>
      <c r="F122" s="473"/>
      <c r="G122" s="473"/>
      <c r="H122" s="473"/>
      <c r="I122" s="474"/>
    </row>
    <row r="123" spans="1:9" ht="25.8" x14ac:dyDescent="0.25">
      <c r="A123" s="494" t="s">
        <v>49</v>
      </c>
      <c r="B123" s="480"/>
      <c r="C123" s="480" t="s">
        <v>50</v>
      </c>
      <c r="D123" s="480"/>
      <c r="E123" s="480"/>
      <c r="F123" s="57" t="s">
        <v>97</v>
      </c>
      <c r="G123" s="57" t="s">
        <v>119</v>
      </c>
      <c r="H123" s="480" t="s">
        <v>47</v>
      </c>
      <c r="I123" s="481"/>
    </row>
    <row r="124" spans="1:9" ht="21.8" customHeight="1" x14ac:dyDescent="0.25">
      <c r="A124" s="563" t="s">
        <v>217</v>
      </c>
      <c r="B124" s="564"/>
      <c r="C124" s="426" t="s">
        <v>53</v>
      </c>
      <c r="D124" s="426"/>
      <c r="E124" s="426"/>
      <c r="F124" s="46">
        <v>350</v>
      </c>
      <c r="G124" s="46">
        <v>50</v>
      </c>
      <c r="H124" s="464">
        <f>F124+G124</f>
        <v>400</v>
      </c>
      <c r="I124" s="465"/>
    </row>
    <row r="125" spans="1:9" ht="11.3" customHeight="1" thickBot="1" x14ac:dyDescent="0.3">
      <c r="A125" s="58"/>
      <c r="B125" s="59"/>
      <c r="C125" s="427"/>
      <c r="D125" s="427"/>
      <c r="E125" s="427"/>
      <c r="F125" s="60"/>
      <c r="G125" s="60"/>
      <c r="H125" s="60"/>
      <c r="I125" s="62"/>
    </row>
    <row r="126" spans="1:9" ht="25.8" x14ac:dyDescent="0.25">
      <c r="A126" s="495" t="s">
        <v>49</v>
      </c>
      <c r="B126" s="446"/>
      <c r="C126" s="414" t="s">
        <v>50</v>
      </c>
      <c r="D126" s="445"/>
      <c r="E126" s="446"/>
      <c r="F126" s="53" t="s">
        <v>96</v>
      </c>
      <c r="G126" s="53" t="s">
        <v>119</v>
      </c>
      <c r="H126" s="414" t="s">
        <v>47</v>
      </c>
      <c r="I126" s="415"/>
    </row>
    <row r="127" spans="1:9" ht="21.8" customHeight="1" x14ac:dyDescent="0.25">
      <c r="A127" s="433"/>
      <c r="B127" s="434"/>
      <c r="C127" s="430"/>
      <c r="D127" s="431"/>
      <c r="E127" s="432"/>
      <c r="F127" s="87"/>
      <c r="G127" s="87"/>
      <c r="H127" s="428">
        <f>F127+G127</f>
        <v>0</v>
      </c>
      <c r="I127" s="429"/>
    </row>
    <row r="128" spans="1:9" ht="21.8" customHeight="1" x14ac:dyDescent="0.25">
      <c r="A128" s="433"/>
      <c r="B128" s="434"/>
      <c r="C128" s="430"/>
      <c r="D128" s="431"/>
      <c r="E128" s="432"/>
      <c r="F128" s="87"/>
      <c r="G128" s="87"/>
      <c r="H128" s="428">
        <f t="shared" ref="H128:H135" si="11">F128+G128</f>
        <v>0</v>
      </c>
      <c r="I128" s="429"/>
    </row>
    <row r="129" spans="1:9" ht="21.8" customHeight="1" x14ac:dyDescent="0.25">
      <c r="A129" s="433"/>
      <c r="B129" s="434"/>
      <c r="C129" s="430"/>
      <c r="D129" s="431"/>
      <c r="E129" s="432"/>
      <c r="F129" s="87"/>
      <c r="G129" s="87"/>
      <c r="H129" s="428">
        <f t="shared" si="11"/>
        <v>0</v>
      </c>
      <c r="I129" s="429"/>
    </row>
    <row r="130" spans="1:9" ht="21.8" customHeight="1" x14ac:dyDescent="0.25">
      <c r="A130" s="433"/>
      <c r="B130" s="434"/>
      <c r="C130" s="430"/>
      <c r="D130" s="431"/>
      <c r="E130" s="432"/>
      <c r="F130" s="87"/>
      <c r="G130" s="87"/>
      <c r="H130" s="428">
        <f t="shared" si="11"/>
        <v>0</v>
      </c>
      <c r="I130" s="429"/>
    </row>
    <row r="131" spans="1:9" ht="21.8" customHeight="1" x14ac:dyDescent="0.25">
      <c r="A131" s="433"/>
      <c r="B131" s="434"/>
      <c r="C131" s="430"/>
      <c r="D131" s="431"/>
      <c r="E131" s="432"/>
      <c r="F131" s="87"/>
      <c r="G131" s="87"/>
      <c r="H131" s="428">
        <f t="shared" si="11"/>
        <v>0</v>
      </c>
      <c r="I131" s="429"/>
    </row>
    <row r="132" spans="1:9" ht="21.8" customHeight="1" x14ac:dyDescent="0.25">
      <c r="A132" s="433"/>
      <c r="B132" s="434"/>
      <c r="C132" s="430"/>
      <c r="D132" s="431"/>
      <c r="E132" s="432"/>
      <c r="F132" s="87"/>
      <c r="G132" s="87"/>
      <c r="H132" s="428">
        <f t="shared" si="11"/>
        <v>0</v>
      </c>
      <c r="I132" s="429"/>
    </row>
    <row r="133" spans="1:9" ht="21.8" customHeight="1" x14ac:dyDescent="0.25">
      <c r="A133" s="433"/>
      <c r="B133" s="434"/>
      <c r="C133" s="430"/>
      <c r="D133" s="431"/>
      <c r="E133" s="432"/>
      <c r="F133" s="87"/>
      <c r="G133" s="87"/>
      <c r="H133" s="428">
        <f t="shared" si="11"/>
        <v>0</v>
      </c>
      <c r="I133" s="429"/>
    </row>
    <row r="134" spans="1:9" ht="21.8" customHeight="1" x14ac:dyDescent="0.25">
      <c r="A134" s="433"/>
      <c r="B134" s="434"/>
      <c r="C134" s="430"/>
      <c r="D134" s="431"/>
      <c r="E134" s="432"/>
      <c r="F134" s="87"/>
      <c r="G134" s="87"/>
      <c r="H134" s="428">
        <f t="shared" si="11"/>
        <v>0</v>
      </c>
      <c r="I134" s="429"/>
    </row>
    <row r="135" spans="1:9" ht="21.8" customHeight="1" thickBot="1" x14ac:dyDescent="0.3">
      <c r="A135" s="500"/>
      <c r="B135" s="501"/>
      <c r="C135" s="454"/>
      <c r="D135" s="455"/>
      <c r="E135" s="456"/>
      <c r="F135" s="88"/>
      <c r="G135" s="88"/>
      <c r="H135" s="428">
        <f t="shared" si="11"/>
        <v>0</v>
      </c>
      <c r="I135" s="429"/>
    </row>
    <row r="136" spans="1:9" ht="21.8" customHeight="1" thickBot="1" x14ac:dyDescent="0.3">
      <c r="C136" s="422" t="s">
        <v>48</v>
      </c>
      <c r="D136" s="447"/>
      <c r="E136" s="423"/>
      <c r="F136" s="54">
        <f>SUM(F127:F135)</f>
        <v>0</v>
      </c>
      <c r="G136" s="54">
        <f>SUM(G127:G135)</f>
        <v>0</v>
      </c>
      <c r="H136" s="441">
        <f>F136+G136</f>
        <v>0</v>
      </c>
      <c r="I136" s="442"/>
    </row>
    <row r="137" spans="1:9" ht="17.5" customHeight="1" thickBot="1" x14ac:dyDescent="0.3">
      <c r="C137" s="64"/>
      <c r="D137" s="64"/>
      <c r="E137" s="64"/>
      <c r="F137" s="55"/>
      <c r="G137" s="67"/>
      <c r="H137" s="67"/>
      <c r="I137" s="65"/>
    </row>
    <row r="138" spans="1:9" ht="60.75" customHeight="1" x14ac:dyDescent="0.25">
      <c r="A138" s="472" t="s">
        <v>193</v>
      </c>
      <c r="B138" s="473"/>
      <c r="C138" s="473"/>
      <c r="D138" s="473"/>
      <c r="E138" s="473"/>
      <c r="F138" s="473"/>
      <c r="G138" s="473"/>
      <c r="H138" s="473"/>
      <c r="I138" s="474"/>
    </row>
    <row r="139" spans="1:9" ht="25.8" x14ac:dyDescent="0.25">
      <c r="A139" s="494" t="s">
        <v>49</v>
      </c>
      <c r="B139" s="480"/>
      <c r="C139" s="480" t="s">
        <v>50</v>
      </c>
      <c r="D139" s="480"/>
      <c r="E139" s="480"/>
      <c r="F139" s="57" t="s">
        <v>97</v>
      </c>
      <c r="G139" s="57" t="s">
        <v>119</v>
      </c>
      <c r="H139" s="480" t="s">
        <v>47</v>
      </c>
      <c r="I139" s="481"/>
    </row>
    <row r="140" spans="1:9" ht="21.8" customHeight="1" x14ac:dyDescent="0.25">
      <c r="A140" s="563" t="s">
        <v>216</v>
      </c>
      <c r="B140" s="564"/>
      <c r="C140" s="426" t="s">
        <v>98</v>
      </c>
      <c r="D140" s="426"/>
      <c r="E140" s="426"/>
      <c r="F140" s="46">
        <v>1433</v>
      </c>
      <c r="G140" s="46">
        <v>835</v>
      </c>
      <c r="H140" s="464">
        <f>F140+G140</f>
        <v>2268</v>
      </c>
      <c r="I140" s="465"/>
    </row>
    <row r="141" spans="1:9" ht="11.3" customHeight="1" thickBot="1" x14ac:dyDescent="0.3">
      <c r="A141" s="58"/>
      <c r="B141" s="59"/>
      <c r="C141" s="427"/>
      <c r="D141" s="427"/>
      <c r="E141" s="427"/>
      <c r="F141" s="60"/>
      <c r="G141" s="60"/>
      <c r="H141" s="60"/>
      <c r="I141" s="62"/>
    </row>
    <row r="142" spans="1:9" ht="25.8" x14ac:dyDescent="0.25">
      <c r="A142" s="495" t="s">
        <v>49</v>
      </c>
      <c r="B142" s="446"/>
      <c r="C142" s="414" t="s">
        <v>50</v>
      </c>
      <c r="D142" s="445"/>
      <c r="E142" s="446"/>
      <c r="F142" s="53" t="s">
        <v>96</v>
      </c>
      <c r="G142" s="53" t="s">
        <v>119</v>
      </c>
      <c r="H142" s="414" t="s">
        <v>47</v>
      </c>
      <c r="I142" s="415"/>
    </row>
    <row r="143" spans="1:9" ht="21.8" customHeight="1" x14ac:dyDescent="0.25">
      <c r="A143" s="433"/>
      <c r="B143" s="434"/>
      <c r="C143" s="430"/>
      <c r="D143" s="431"/>
      <c r="E143" s="432"/>
      <c r="F143" s="87"/>
      <c r="G143" s="87"/>
      <c r="H143" s="428">
        <f>F143+G143</f>
        <v>0</v>
      </c>
      <c r="I143" s="429"/>
    </row>
    <row r="144" spans="1:9" ht="21.8" customHeight="1" x14ac:dyDescent="0.25">
      <c r="A144" s="433"/>
      <c r="B144" s="434"/>
      <c r="C144" s="430"/>
      <c r="D144" s="431"/>
      <c r="E144" s="432"/>
      <c r="F144" s="87"/>
      <c r="G144" s="87"/>
      <c r="H144" s="428">
        <f t="shared" ref="H144:H151" si="12">F144+G144</f>
        <v>0</v>
      </c>
      <c r="I144" s="429"/>
    </row>
    <row r="145" spans="1:9" ht="21.8" customHeight="1" x14ac:dyDescent="0.25">
      <c r="A145" s="433"/>
      <c r="B145" s="434"/>
      <c r="C145" s="430"/>
      <c r="D145" s="431"/>
      <c r="E145" s="432"/>
      <c r="F145" s="87"/>
      <c r="G145" s="87"/>
      <c r="H145" s="428">
        <f t="shared" si="12"/>
        <v>0</v>
      </c>
      <c r="I145" s="429"/>
    </row>
    <row r="146" spans="1:9" ht="21.8" customHeight="1" x14ac:dyDescent="0.25">
      <c r="A146" s="433"/>
      <c r="B146" s="434"/>
      <c r="C146" s="430"/>
      <c r="D146" s="431"/>
      <c r="E146" s="432"/>
      <c r="F146" s="87"/>
      <c r="G146" s="87"/>
      <c r="H146" s="428">
        <f t="shared" si="12"/>
        <v>0</v>
      </c>
      <c r="I146" s="429"/>
    </row>
    <row r="147" spans="1:9" ht="21.8" customHeight="1" x14ac:dyDescent="0.25">
      <c r="A147" s="433"/>
      <c r="B147" s="434"/>
      <c r="C147" s="430"/>
      <c r="D147" s="431"/>
      <c r="E147" s="432"/>
      <c r="F147" s="87"/>
      <c r="G147" s="87"/>
      <c r="H147" s="428">
        <f t="shared" si="12"/>
        <v>0</v>
      </c>
      <c r="I147" s="429"/>
    </row>
    <row r="148" spans="1:9" ht="21.8" customHeight="1" x14ac:dyDescent="0.25">
      <c r="A148" s="433"/>
      <c r="B148" s="434"/>
      <c r="C148" s="430"/>
      <c r="D148" s="431"/>
      <c r="E148" s="432"/>
      <c r="F148" s="87"/>
      <c r="G148" s="87"/>
      <c r="H148" s="428">
        <f t="shared" si="12"/>
        <v>0</v>
      </c>
      <c r="I148" s="429"/>
    </row>
    <row r="149" spans="1:9" ht="21.8" customHeight="1" x14ac:dyDescent="0.25">
      <c r="A149" s="433"/>
      <c r="B149" s="434"/>
      <c r="C149" s="430"/>
      <c r="D149" s="431"/>
      <c r="E149" s="432"/>
      <c r="F149" s="87"/>
      <c r="G149" s="87"/>
      <c r="H149" s="428">
        <f t="shared" si="12"/>
        <v>0</v>
      </c>
      <c r="I149" s="429"/>
    </row>
    <row r="150" spans="1:9" ht="21.8" customHeight="1" x14ac:dyDescent="0.25">
      <c r="A150" s="433"/>
      <c r="B150" s="434"/>
      <c r="C150" s="430"/>
      <c r="D150" s="431"/>
      <c r="E150" s="432"/>
      <c r="F150" s="87"/>
      <c r="G150" s="87"/>
      <c r="H150" s="428">
        <f t="shared" si="12"/>
        <v>0</v>
      </c>
      <c r="I150" s="429"/>
    </row>
    <row r="151" spans="1:9" ht="21.8" customHeight="1" thickBot="1" x14ac:dyDescent="0.3">
      <c r="A151" s="500"/>
      <c r="B151" s="501"/>
      <c r="C151" s="454"/>
      <c r="D151" s="455"/>
      <c r="E151" s="456"/>
      <c r="F151" s="88"/>
      <c r="G151" s="88"/>
      <c r="H151" s="428">
        <f t="shared" si="12"/>
        <v>0</v>
      </c>
      <c r="I151" s="429"/>
    </row>
    <row r="152" spans="1:9" ht="21.8" customHeight="1" thickBot="1" x14ac:dyDescent="0.3">
      <c r="C152" s="422" t="s">
        <v>48</v>
      </c>
      <c r="D152" s="447"/>
      <c r="E152" s="423"/>
      <c r="F152" s="54">
        <f>SUM(F143:F151)</f>
        <v>0</v>
      </c>
      <c r="G152" s="54">
        <f>SUM(G143:G151)</f>
        <v>0</v>
      </c>
      <c r="H152" s="441">
        <f>F152+G152</f>
        <v>0</v>
      </c>
      <c r="I152" s="442"/>
    </row>
    <row r="153" spans="1:9" ht="21.8" customHeight="1" thickBot="1" x14ac:dyDescent="0.3">
      <c r="C153" s="64"/>
      <c r="D153" s="64"/>
      <c r="E153" s="64"/>
      <c r="F153" s="65"/>
      <c r="G153" s="65"/>
      <c r="H153" s="67"/>
      <c r="I153" s="67"/>
    </row>
    <row r="154" spans="1:9" ht="29.15" customHeight="1" x14ac:dyDescent="0.25">
      <c r="C154" s="64"/>
      <c r="D154" s="410" t="s">
        <v>211</v>
      </c>
      <c r="E154" s="411"/>
      <c r="F154" s="53" t="s">
        <v>96</v>
      </c>
      <c r="G154" s="53" t="s">
        <v>119</v>
      </c>
      <c r="H154" s="414" t="s">
        <v>47</v>
      </c>
      <c r="I154" s="415"/>
    </row>
    <row r="155" spans="1:9" ht="21.8" customHeight="1" thickBot="1" x14ac:dyDescent="0.3">
      <c r="C155" s="64"/>
      <c r="D155" s="412"/>
      <c r="E155" s="413"/>
      <c r="F155" s="74">
        <f>F34+F54+F68+F84+F102+F120+F136+F152</f>
        <v>0</v>
      </c>
      <c r="G155" s="74">
        <f>G34+G54+G68+G84+G102+G120+G136+G152</f>
        <v>0</v>
      </c>
      <c r="H155" s="416">
        <f>F155+G155</f>
        <v>0</v>
      </c>
      <c r="I155" s="417"/>
    </row>
    <row r="156" spans="1:9" ht="12.9" customHeight="1" thickBot="1" x14ac:dyDescent="0.3">
      <c r="C156" s="64"/>
      <c r="D156" s="64"/>
      <c r="E156" s="64"/>
      <c r="F156" s="65"/>
      <c r="G156" s="65"/>
      <c r="H156" s="67"/>
      <c r="I156" s="67"/>
    </row>
    <row r="157" spans="1:9" ht="33.450000000000003" customHeight="1" x14ac:dyDescent="0.25">
      <c r="A157" s="534" t="s">
        <v>194</v>
      </c>
      <c r="B157" s="535"/>
      <c r="C157" s="535"/>
      <c r="D157" s="535"/>
      <c r="E157" s="535"/>
      <c r="F157" s="535"/>
      <c r="G157" s="535"/>
      <c r="H157" s="535"/>
      <c r="I157" s="536"/>
    </row>
    <row r="158" spans="1:9" ht="21.8" customHeight="1" x14ac:dyDescent="0.25">
      <c r="A158" s="567" t="s">
        <v>55</v>
      </c>
      <c r="B158" s="449"/>
      <c r="C158" s="448" t="s">
        <v>56</v>
      </c>
      <c r="D158" s="449"/>
      <c r="E158" s="57" t="s">
        <v>57</v>
      </c>
      <c r="F158" s="45" t="s">
        <v>97</v>
      </c>
      <c r="G158" s="45" t="s">
        <v>119</v>
      </c>
      <c r="H158" s="448" t="s">
        <v>47</v>
      </c>
      <c r="I158" s="459"/>
    </row>
    <row r="159" spans="1:9" ht="21.8" customHeight="1" thickBot="1" x14ac:dyDescent="0.3">
      <c r="A159" s="521" t="s">
        <v>215</v>
      </c>
      <c r="B159" s="523"/>
      <c r="C159" s="450">
        <v>3300</v>
      </c>
      <c r="D159" s="451"/>
      <c r="E159" s="75">
        <v>1</v>
      </c>
      <c r="F159" s="66">
        <v>3000</v>
      </c>
      <c r="G159" s="66">
        <v>300</v>
      </c>
      <c r="H159" s="502">
        <f>F159+G159</f>
        <v>3300</v>
      </c>
      <c r="I159" s="503"/>
    </row>
    <row r="160" spans="1:9" ht="11.3" customHeight="1" thickBot="1" x14ac:dyDescent="0.3">
      <c r="A160" s="58"/>
      <c r="B160" s="59"/>
      <c r="C160" s="60"/>
      <c r="D160" s="60"/>
      <c r="E160" s="76"/>
      <c r="F160" s="60"/>
      <c r="G160" s="60"/>
      <c r="H160" s="60"/>
      <c r="I160" s="62"/>
    </row>
    <row r="161" spans="1:9" ht="21.8" customHeight="1" x14ac:dyDescent="0.25">
      <c r="A161" s="581" t="s">
        <v>55</v>
      </c>
      <c r="B161" s="453"/>
      <c r="C161" s="452" t="s">
        <v>56</v>
      </c>
      <c r="D161" s="453"/>
      <c r="E161" s="138" t="s">
        <v>57</v>
      </c>
      <c r="F161" s="138" t="s">
        <v>96</v>
      </c>
      <c r="G161" s="138" t="s">
        <v>119</v>
      </c>
      <c r="H161" s="452" t="s">
        <v>47</v>
      </c>
      <c r="I161" s="518"/>
    </row>
    <row r="162" spans="1:9" ht="21.8" customHeight="1" x14ac:dyDescent="0.25">
      <c r="A162" s="504"/>
      <c r="B162" s="434"/>
      <c r="C162" s="424"/>
      <c r="D162" s="425"/>
      <c r="E162" s="139"/>
      <c r="F162" s="89"/>
      <c r="G162" s="89"/>
      <c r="H162" s="428">
        <f>F162+G162</f>
        <v>0</v>
      </c>
      <c r="I162" s="517"/>
    </row>
    <row r="163" spans="1:9" ht="21.8" customHeight="1" x14ac:dyDescent="0.25">
      <c r="A163" s="504"/>
      <c r="B163" s="434"/>
      <c r="C163" s="424"/>
      <c r="D163" s="425"/>
      <c r="E163" s="139"/>
      <c r="F163" s="89"/>
      <c r="G163" s="89"/>
      <c r="H163" s="428">
        <f t="shared" ref="H163:H169" si="13">F163+G163</f>
        <v>0</v>
      </c>
      <c r="I163" s="517"/>
    </row>
    <row r="164" spans="1:9" ht="21.8" customHeight="1" x14ac:dyDescent="0.25">
      <c r="A164" s="504"/>
      <c r="B164" s="434"/>
      <c r="C164" s="424"/>
      <c r="D164" s="425"/>
      <c r="E164" s="139"/>
      <c r="F164" s="89"/>
      <c r="G164" s="89"/>
      <c r="H164" s="428">
        <f t="shared" si="13"/>
        <v>0</v>
      </c>
      <c r="I164" s="517"/>
    </row>
    <row r="165" spans="1:9" ht="21.8" customHeight="1" x14ac:dyDescent="0.25">
      <c r="A165" s="504"/>
      <c r="B165" s="434"/>
      <c r="C165" s="424"/>
      <c r="D165" s="425"/>
      <c r="E165" s="139"/>
      <c r="F165" s="89"/>
      <c r="G165" s="89"/>
      <c r="H165" s="428">
        <f t="shared" si="13"/>
        <v>0</v>
      </c>
      <c r="I165" s="517"/>
    </row>
    <row r="166" spans="1:9" ht="21.8" customHeight="1" x14ac:dyDescent="0.25">
      <c r="A166" s="504"/>
      <c r="B166" s="434"/>
      <c r="C166" s="424"/>
      <c r="D166" s="425"/>
      <c r="E166" s="139"/>
      <c r="F166" s="89"/>
      <c r="G166" s="89"/>
      <c r="H166" s="428">
        <f t="shared" si="13"/>
        <v>0</v>
      </c>
      <c r="I166" s="517"/>
    </row>
    <row r="167" spans="1:9" ht="21.8" customHeight="1" x14ac:dyDescent="0.25">
      <c r="A167" s="504"/>
      <c r="B167" s="434"/>
      <c r="C167" s="424"/>
      <c r="D167" s="425"/>
      <c r="E167" s="139"/>
      <c r="F167" s="89"/>
      <c r="G167" s="89"/>
      <c r="H167" s="428">
        <f t="shared" si="13"/>
        <v>0</v>
      </c>
      <c r="I167" s="517"/>
    </row>
    <row r="168" spans="1:9" ht="21.8" customHeight="1" x14ac:dyDescent="0.25">
      <c r="A168" s="504"/>
      <c r="B168" s="434"/>
      <c r="C168" s="424"/>
      <c r="D168" s="425"/>
      <c r="E168" s="139"/>
      <c r="F168" s="89"/>
      <c r="G168" s="89"/>
      <c r="H168" s="428">
        <f t="shared" si="13"/>
        <v>0</v>
      </c>
      <c r="I168" s="517"/>
    </row>
    <row r="169" spans="1:9" ht="21.8" customHeight="1" thickBot="1" x14ac:dyDescent="0.3">
      <c r="A169" s="530"/>
      <c r="B169" s="531"/>
      <c r="C169" s="532"/>
      <c r="D169" s="533"/>
      <c r="E169" s="140"/>
      <c r="F169" s="90"/>
      <c r="G169" s="90"/>
      <c r="H169" s="568">
        <f t="shared" si="13"/>
        <v>0</v>
      </c>
      <c r="I169" s="569"/>
    </row>
    <row r="170" spans="1:9" ht="21.5" customHeight="1" thickBot="1" x14ac:dyDescent="0.3">
      <c r="C170" s="422" t="s">
        <v>48</v>
      </c>
      <c r="D170" s="447"/>
      <c r="E170" s="423"/>
      <c r="F170" s="54">
        <f>SUM(F162:F169)</f>
        <v>0</v>
      </c>
      <c r="G170" s="54">
        <f>IF('FOR ADSD USE ONLY-do not delete'!A2&lt;8,(IF('FOR ADSD USE ONLY-do not delete'!F11="no",0,SUM(G162:G169))),SUM(G162:G169))</f>
        <v>0</v>
      </c>
      <c r="H170" s="441">
        <f>F170+G170</f>
        <v>0</v>
      </c>
      <c r="I170" s="442"/>
    </row>
    <row r="171" spans="1:9" ht="17.5" customHeight="1" thickBot="1" x14ac:dyDescent="0.3">
      <c r="C171" s="255"/>
      <c r="D171" s="255"/>
      <c r="E171" s="255"/>
      <c r="F171" s="256"/>
      <c r="G171" s="256"/>
      <c r="H171" s="257"/>
      <c r="I171" s="258"/>
    </row>
    <row r="172" spans="1:9" ht="157.44999999999999" customHeight="1" x14ac:dyDescent="0.25">
      <c r="A172" s="534" t="s">
        <v>204</v>
      </c>
      <c r="B172" s="535"/>
      <c r="C172" s="535"/>
      <c r="D172" s="535"/>
      <c r="E172" s="535"/>
      <c r="F172" s="535"/>
      <c r="G172" s="535"/>
      <c r="H172" s="535"/>
      <c r="I172" s="536"/>
    </row>
    <row r="173" spans="1:9" ht="36" customHeight="1" x14ac:dyDescent="0.25">
      <c r="A173" s="475" t="s">
        <v>205</v>
      </c>
      <c r="B173" s="476"/>
      <c r="C173" s="476"/>
      <c r="D173" s="476"/>
      <c r="E173" s="476"/>
      <c r="F173" s="476"/>
      <c r="G173" s="476"/>
      <c r="H173" s="476"/>
      <c r="I173" s="477"/>
    </row>
    <row r="174" spans="1:9" ht="24.2" customHeight="1" x14ac:dyDescent="0.25">
      <c r="A174" s="524" t="s">
        <v>206</v>
      </c>
      <c r="B174" s="525"/>
      <c r="C174" s="526" t="str">
        <f>IF('Applicant Information'!L31="","",'Applicant Information'!L31)</f>
        <v>ADSD SSSH</v>
      </c>
      <c r="D174" s="527"/>
      <c r="E174" s="528"/>
      <c r="F174" s="526" t="str">
        <f>IF('Applicant Information'!L31="","Missing: Enter funding source on Applicant Information tab.","")</f>
        <v/>
      </c>
      <c r="G174" s="527"/>
      <c r="H174" s="527"/>
      <c r="I174" s="529"/>
    </row>
    <row r="175" spans="1:9" ht="24.2" customHeight="1" x14ac:dyDescent="0.25">
      <c r="A175" s="524" t="s">
        <v>207</v>
      </c>
      <c r="B175" s="525"/>
      <c r="C175" s="260"/>
      <c r="D175" s="261"/>
      <c r="E175" s="261"/>
      <c r="F175" s="259"/>
      <c r="G175" s="259"/>
      <c r="H175" s="259"/>
      <c r="I175" s="262"/>
    </row>
    <row r="176" spans="1:9" ht="24.2" customHeight="1" x14ac:dyDescent="0.25">
      <c r="A176" s="409" t="s">
        <v>208</v>
      </c>
      <c r="B176" s="409"/>
      <c r="C176" s="263" t="str">
        <f>IF(OR('FOR ADSD USE ONLY-do not delete'!A43=3,'FOR ADSD USE ONLY-do not delete'!A55=5),"                          N/A, Fixed-Fee",(IF('FOR ADSD USE ONLY-do not delete'!A55=4,"                           8%",(IF('FOR ADSD USE ONLY-do not delete'!A55=3,"                           10%","")))))</f>
        <v/>
      </c>
      <c r="D176" s="272"/>
      <c r="E176" s="438" t="str">
        <f>'FOR ADSD USE ONLY-do not delete'!B58</f>
        <v/>
      </c>
      <c r="F176" s="439"/>
      <c r="G176" s="439"/>
      <c r="H176" s="439"/>
      <c r="I176" s="440"/>
    </row>
    <row r="177" spans="1:12" ht="17.5" customHeight="1" x14ac:dyDescent="0.25">
      <c r="A177" s="435" t="s">
        <v>209</v>
      </c>
      <c r="B177" s="436"/>
      <c r="C177" s="436"/>
      <c r="D177" s="436"/>
      <c r="E177" s="436"/>
      <c r="F177" s="436"/>
      <c r="G177" s="436"/>
      <c r="H177" s="436"/>
      <c r="I177" s="437"/>
    </row>
    <row r="178" spans="1:12" ht="25.8" x14ac:dyDescent="0.25">
      <c r="A178" s="567" t="s">
        <v>54</v>
      </c>
      <c r="B178" s="573"/>
      <c r="C178" s="573"/>
      <c r="D178" s="573"/>
      <c r="E178" s="449"/>
      <c r="F178" s="45" t="s">
        <v>97</v>
      </c>
      <c r="G178" s="45" t="s">
        <v>119</v>
      </c>
      <c r="H178" s="448" t="s">
        <v>47</v>
      </c>
      <c r="I178" s="459"/>
    </row>
    <row r="179" spans="1:12" ht="21.8" customHeight="1" thickBot="1" x14ac:dyDescent="0.3">
      <c r="A179" s="521" t="s">
        <v>214</v>
      </c>
      <c r="B179" s="522"/>
      <c r="C179" s="522"/>
      <c r="D179" s="522"/>
      <c r="E179" s="523"/>
      <c r="F179" s="66">
        <v>500</v>
      </c>
      <c r="G179" s="68"/>
      <c r="H179" s="502">
        <f>F179</f>
        <v>500</v>
      </c>
      <c r="I179" s="503"/>
    </row>
    <row r="180" spans="1:12" s="84" customFormat="1" ht="11.3" customHeight="1" thickBot="1" x14ac:dyDescent="0.3">
      <c r="A180" s="574"/>
      <c r="B180" s="575"/>
      <c r="C180" s="575"/>
      <c r="D180" s="575"/>
      <c r="E180" s="575"/>
      <c r="F180" s="575"/>
      <c r="G180" s="575"/>
      <c r="H180" s="575"/>
      <c r="I180" s="576"/>
    </row>
    <row r="181" spans="1:12" ht="25.8" x14ac:dyDescent="0.25">
      <c r="A181" s="495" t="s">
        <v>54</v>
      </c>
      <c r="B181" s="445"/>
      <c r="C181" s="445"/>
      <c r="D181" s="445"/>
      <c r="E181" s="446"/>
      <c r="F181" s="53" t="s">
        <v>96</v>
      </c>
      <c r="G181" s="53" t="s">
        <v>119</v>
      </c>
      <c r="H181" s="466" t="s">
        <v>47</v>
      </c>
      <c r="I181" s="467"/>
    </row>
    <row r="182" spans="1:12" ht="15.05" x14ac:dyDescent="0.25">
      <c r="A182" s="497" t="str">
        <f>IF('FOR ADSD USE ONLY-do not delete'!A39=3,"For fixed fee grants: Use regular line item categories above to describe administrative costs."," ")</f>
        <v xml:space="preserve"> </v>
      </c>
      <c r="B182" s="498"/>
      <c r="C182" s="498"/>
      <c r="D182" s="498"/>
      <c r="E182" s="498"/>
      <c r="F182" s="498"/>
      <c r="G182" s="498"/>
      <c r="H182" s="498"/>
      <c r="I182" s="499"/>
    </row>
    <row r="183" spans="1:12" ht="21.8" customHeight="1" x14ac:dyDescent="0.25">
      <c r="A183" s="570"/>
      <c r="B183" s="571"/>
      <c r="C183" s="571"/>
      <c r="D183" s="571"/>
      <c r="E183" s="572"/>
      <c r="F183" s="87"/>
      <c r="G183" s="69"/>
      <c r="H183" s="468">
        <f>IF('FOR ADSD USE ONLY-do not delete'!$A$39=3,0,F183)</f>
        <v>0</v>
      </c>
      <c r="I183" s="469"/>
    </row>
    <row r="184" spans="1:12" ht="21.8" customHeight="1" x14ac:dyDescent="0.25">
      <c r="A184" s="508"/>
      <c r="B184" s="509"/>
      <c r="C184" s="509"/>
      <c r="D184" s="509"/>
      <c r="E184" s="510"/>
      <c r="F184" s="87"/>
      <c r="G184" s="69"/>
      <c r="H184" s="468">
        <f>IF('FOR ADSD USE ONLY-do not delete'!$A$39=3,0,F184)</f>
        <v>0</v>
      </c>
      <c r="I184" s="469"/>
    </row>
    <row r="185" spans="1:12" ht="21.8" customHeight="1" x14ac:dyDescent="0.25">
      <c r="A185" s="508"/>
      <c r="B185" s="509"/>
      <c r="C185" s="509"/>
      <c r="D185" s="509"/>
      <c r="E185" s="510"/>
      <c r="F185" s="87"/>
      <c r="G185" s="69"/>
      <c r="H185" s="468">
        <f>IF('FOR ADSD USE ONLY-do not delete'!$A$39=3,0,F185)</f>
        <v>0</v>
      </c>
      <c r="I185" s="469"/>
    </row>
    <row r="186" spans="1:12" ht="21.8" customHeight="1" x14ac:dyDescent="0.25">
      <c r="A186" s="508"/>
      <c r="B186" s="509"/>
      <c r="C186" s="509"/>
      <c r="D186" s="509"/>
      <c r="E186" s="510"/>
      <c r="F186" s="87"/>
      <c r="G186" s="69"/>
      <c r="H186" s="468">
        <f>IF('FOR ADSD USE ONLY-do not delete'!$A$39=3,0,F186)</f>
        <v>0</v>
      </c>
      <c r="I186" s="469"/>
    </row>
    <row r="187" spans="1:12" ht="21.8" customHeight="1" thickBot="1" x14ac:dyDescent="0.3">
      <c r="A187" s="511"/>
      <c r="B187" s="512"/>
      <c r="C187" s="513"/>
      <c r="D187" s="512"/>
      <c r="E187" s="514"/>
      <c r="F187" s="87"/>
      <c r="G187" s="70"/>
      <c r="H187" s="515">
        <f>IF('FOR ADSD USE ONLY-do not delete'!$A$39=3,0,F187)</f>
        <v>0</v>
      </c>
      <c r="I187" s="516"/>
    </row>
    <row r="188" spans="1:12" ht="21.8" customHeight="1" thickBot="1" x14ac:dyDescent="0.3">
      <c r="C188" s="271"/>
      <c r="D188" s="422" t="s">
        <v>48</v>
      </c>
      <c r="E188" s="423"/>
      <c r="F188" s="71">
        <f>IF('FOR ADSD USE ONLY-do not delete'!A39=3,0,SUM(F183:F187))</f>
        <v>0</v>
      </c>
      <c r="G188" s="72"/>
      <c r="H188" s="519">
        <f>F188</f>
        <v>0</v>
      </c>
      <c r="I188" s="520"/>
      <c r="J188" s="577"/>
      <c r="K188" s="577"/>
      <c r="L188" s="577"/>
    </row>
    <row r="189" spans="1:12" ht="28.5" customHeight="1" x14ac:dyDescent="0.25">
      <c r="D189" s="418" t="s">
        <v>212</v>
      </c>
      <c r="E189" s="419"/>
      <c r="F189" s="420" t="str">
        <f>IF('FOR ADSD USE ONLY-do not delete'!A38=3,"N/A, Fixed Fee",(IF(AND(C176="",D176=""),"Error: Complete categorical rate section above.",(IF('FOR ADSD USE ONLY-do not delete'!A54=1,"Error: Choose rate from drop down menu above.",(F188/F155))))))</f>
        <v>Error: Complete categorical rate section above.</v>
      </c>
      <c r="G189" s="420"/>
      <c r="H189" s="420"/>
      <c r="I189" s="421"/>
      <c r="J189" s="577"/>
      <c r="K189" s="577"/>
      <c r="L189" s="577"/>
    </row>
    <row r="190" spans="1:12" ht="38.700000000000003" customHeight="1" thickBot="1" x14ac:dyDescent="0.3">
      <c r="D190" s="264"/>
      <c r="E190" s="265" t="s">
        <v>213</v>
      </c>
      <c r="F190" s="266" t="str">
        <f>IF('FOR ADSD USE ONLY-do not delete'!A39=3,"N/A",(IF('FOR ADSD USE ONLY-do not delete'!A39=1,"Error: Choose grant type at top of form.",(IF(AND(C176="",D176=""),"",F189-'FOR ADSD USE ONLY-do not delete'!B61)))))</f>
        <v/>
      </c>
      <c r="G190" s="443" t="str">
        <f>IF(OR(F188=0,'[2]FOR ADSD USE ONLY-do not delete'!A38=3,'[2]FOR ADSD USE ONLY-do not delete'!A38=1,F190=""),"",(IF(F189&gt;'[2]FOR ADSD USE ONLY-do not delete'!B60, "Error: Requested rate is more than allowed rate.","")))</f>
        <v/>
      </c>
      <c r="H190" s="443"/>
      <c r="I190" s="444"/>
    </row>
    <row r="191" spans="1:12" ht="13.45" thickBot="1" x14ac:dyDescent="0.3"/>
    <row r="192" spans="1:12" ht="25.8" x14ac:dyDescent="0.25">
      <c r="A192" s="505"/>
      <c r="B192" s="73"/>
      <c r="C192" s="410" t="s">
        <v>58</v>
      </c>
      <c r="D192" s="506"/>
      <c r="E192" s="411"/>
      <c r="F192" s="53" t="s">
        <v>96</v>
      </c>
      <c r="G192" s="53" t="s">
        <v>119</v>
      </c>
      <c r="H192" s="462" t="s">
        <v>47</v>
      </c>
      <c r="I192" s="463"/>
    </row>
    <row r="193" spans="1:9" ht="21.8" customHeight="1" thickBot="1" x14ac:dyDescent="0.3">
      <c r="A193" s="505"/>
      <c r="B193" s="73"/>
      <c r="C193" s="412"/>
      <c r="D193" s="507"/>
      <c r="E193" s="413"/>
      <c r="F193" s="74">
        <f>F155+F170+F188</f>
        <v>0</v>
      </c>
      <c r="G193" s="74">
        <f>G155+G170+G188</f>
        <v>0</v>
      </c>
      <c r="H193" s="416">
        <f>F193+G193</f>
        <v>0</v>
      </c>
      <c r="I193" s="417"/>
    </row>
  </sheetData>
  <sheetProtection password="D8CA" sheet="1" objects="1" scenarios="1" selectLockedCells="1"/>
  <mergeCells count="405">
    <mergeCell ref="J188:L189"/>
    <mergeCell ref="A12:C12"/>
    <mergeCell ref="E12:I12"/>
    <mergeCell ref="A130:B130"/>
    <mergeCell ref="A129:B129"/>
    <mergeCell ref="C57:E57"/>
    <mergeCell ref="A60:B60"/>
    <mergeCell ref="A36:I36"/>
    <mergeCell ref="A47:B47"/>
    <mergeCell ref="H46:I46"/>
    <mergeCell ref="A139:B139"/>
    <mergeCell ref="A123:B123"/>
    <mergeCell ref="A46:B46"/>
    <mergeCell ref="A90:B90"/>
    <mergeCell ref="A82:B82"/>
    <mergeCell ref="A38:B38"/>
    <mergeCell ref="A37:B37"/>
    <mergeCell ref="A32:B32"/>
    <mergeCell ref="A161:B161"/>
    <mergeCell ref="A159:B159"/>
    <mergeCell ref="A158:B158"/>
    <mergeCell ref="A142:B142"/>
    <mergeCell ref="A140:B140"/>
    <mergeCell ref="A150:B150"/>
    <mergeCell ref="A31:B31"/>
    <mergeCell ref="A78:B78"/>
    <mergeCell ref="A77:B77"/>
    <mergeCell ref="A95:B95"/>
    <mergeCell ref="A94:B94"/>
    <mergeCell ref="A93:B93"/>
    <mergeCell ref="A162:B162"/>
    <mergeCell ref="A124:B124"/>
    <mergeCell ref="A108:B108"/>
    <mergeCell ref="A132:B132"/>
    <mergeCell ref="A122:I122"/>
    <mergeCell ref="C134:E134"/>
    <mergeCell ref="A149:B149"/>
    <mergeCell ref="A148:B148"/>
    <mergeCell ref="A147:B147"/>
    <mergeCell ref="A112:B112"/>
    <mergeCell ref="A118:B118"/>
    <mergeCell ref="A105:B105"/>
    <mergeCell ref="A135:B135"/>
    <mergeCell ref="A134:B134"/>
    <mergeCell ref="A133:B133"/>
    <mergeCell ref="A131:B131"/>
    <mergeCell ref="A111:B111"/>
    <mergeCell ref="A113:B113"/>
    <mergeCell ref="A97:B97"/>
    <mergeCell ref="A117:B117"/>
    <mergeCell ref="A116:B116"/>
    <mergeCell ref="A114:B114"/>
    <mergeCell ref="A166:B166"/>
    <mergeCell ref="A165:B165"/>
    <mergeCell ref="A164:B164"/>
    <mergeCell ref="H192:I192"/>
    <mergeCell ref="H170:I170"/>
    <mergeCell ref="A53:B53"/>
    <mergeCell ref="A58:B58"/>
    <mergeCell ref="A57:B57"/>
    <mergeCell ref="H146:I146"/>
    <mergeCell ref="A67:B67"/>
    <mergeCell ref="A66:B66"/>
    <mergeCell ref="A65:B65"/>
    <mergeCell ref="A96:B96"/>
    <mergeCell ref="H169:I169"/>
    <mergeCell ref="H168:I168"/>
    <mergeCell ref="H167:I167"/>
    <mergeCell ref="H166:I166"/>
    <mergeCell ref="H165:I165"/>
    <mergeCell ref="H164:I164"/>
    <mergeCell ref="C72:E72"/>
    <mergeCell ref="C68:E68"/>
    <mergeCell ref="A184:E184"/>
    <mergeCell ref="A181:E181"/>
    <mergeCell ref="A146:B146"/>
    <mergeCell ref="A145:B145"/>
    <mergeCell ref="A144:B144"/>
    <mergeCell ref="A119:B119"/>
    <mergeCell ref="H131:I131"/>
    <mergeCell ref="H139:I139"/>
    <mergeCell ref="H136:I136"/>
    <mergeCell ref="H135:I135"/>
    <mergeCell ref="C71:E71"/>
    <mergeCell ref="A83:B83"/>
    <mergeCell ref="A87:B87"/>
    <mergeCell ref="A101:B101"/>
    <mergeCell ref="A100:B100"/>
    <mergeCell ref="A99:B99"/>
    <mergeCell ref="A98:B98"/>
    <mergeCell ref="A91:B91"/>
    <mergeCell ref="C139:E139"/>
    <mergeCell ref="C129:E129"/>
    <mergeCell ref="A115:B115"/>
    <mergeCell ref="C126:E126"/>
    <mergeCell ref="C127:E127"/>
    <mergeCell ref="C131:E131"/>
    <mergeCell ref="C124:E124"/>
    <mergeCell ref="C119:E119"/>
    <mergeCell ref="C118:E118"/>
    <mergeCell ref="A128:B128"/>
    <mergeCell ref="A127:B127"/>
    <mergeCell ref="A126:B126"/>
    <mergeCell ref="H147:I147"/>
    <mergeCell ref="H148:I148"/>
    <mergeCell ref="A157:I157"/>
    <mergeCell ref="A163:B163"/>
    <mergeCell ref="H142:I142"/>
    <mergeCell ref="H140:I140"/>
    <mergeCell ref="H134:I134"/>
    <mergeCell ref="H133:I133"/>
    <mergeCell ref="H132:I132"/>
    <mergeCell ref="C144:E144"/>
    <mergeCell ref="H152:I152"/>
    <mergeCell ref="H159:I159"/>
    <mergeCell ref="H127:I127"/>
    <mergeCell ref="H126:I126"/>
    <mergeCell ref="H124:I124"/>
    <mergeCell ref="H123:I123"/>
    <mergeCell ref="C120:E120"/>
    <mergeCell ref="A62:B62"/>
    <mergeCell ref="C58:E58"/>
    <mergeCell ref="C123:E123"/>
    <mergeCell ref="C90:E90"/>
    <mergeCell ref="C125:E125"/>
    <mergeCell ref="C101:E101"/>
    <mergeCell ref="A70:I70"/>
    <mergeCell ref="C73:E73"/>
    <mergeCell ref="A76:B76"/>
    <mergeCell ref="A75:B75"/>
    <mergeCell ref="C64:E64"/>
    <mergeCell ref="H64:I64"/>
    <mergeCell ref="H63:I63"/>
    <mergeCell ref="C93:E93"/>
    <mergeCell ref="C81:E81"/>
    <mergeCell ref="C84:E84"/>
    <mergeCell ref="C74:E74"/>
    <mergeCell ref="C75:E75"/>
    <mergeCell ref="C89:E89"/>
    <mergeCell ref="A30:B30"/>
    <mergeCell ref="A28:B28"/>
    <mergeCell ref="A29:B29"/>
    <mergeCell ref="C83:E83"/>
    <mergeCell ref="C92:E92"/>
    <mergeCell ref="A86:I86"/>
    <mergeCell ref="A42:B42"/>
    <mergeCell ref="A64:B64"/>
    <mergeCell ref="A63:B63"/>
    <mergeCell ref="C60:E60"/>
    <mergeCell ref="A50:B50"/>
    <mergeCell ref="C59:E59"/>
    <mergeCell ref="C63:E63"/>
    <mergeCell ref="C61:E61"/>
    <mergeCell ref="C62:E62"/>
    <mergeCell ref="C54:E54"/>
    <mergeCell ref="A56:I56"/>
    <mergeCell ref="A52:B52"/>
    <mergeCell ref="A51:B51"/>
    <mergeCell ref="A41:B41"/>
    <mergeCell ref="A40:B40"/>
    <mergeCell ref="A45:B45"/>
    <mergeCell ref="A44:B44"/>
    <mergeCell ref="A43:B43"/>
    <mergeCell ref="A3:I3"/>
    <mergeCell ref="C34:E34"/>
    <mergeCell ref="A9:I11"/>
    <mergeCell ref="A16:I16"/>
    <mergeCell ref="A33:B33"/>
    <mergeCell ref="E13:I13"/>
    <mergeCell ref="A13:C14"/>
    <mergeCell ref="B4:H4"/>
    <mergeCell ref="A49:B49"/>
    <mergeCell ref="A48:B48"/>
    <mergeCell ref="A23:B23"/>
    <mergeCell ref="H27:I27"/>
    <mergeCell ref="H26:I26"/>
    <mergeCell ref="H25:I25"/>
    <mergeCell ref="H24:I24"/>
    <mergeCell ref="A22:B22"/>
    <mergeCell ref="H30:I30"/>
    <mergeCell ref="H29:I29"/>
    <mergeCell ref="H28:I28"/>
    <mergeCell ref="H31:I31"/>
    <mergeCell ref="H23:I23"/>
    <mergeCell ref="H22:I22"/>
    <mergeCell ref="H21:I21"/>
    <mergeCell ref="H20:I20"/>
    <mergeCell ref="H117:I117"/>
    <mergeCell ref="H116:I116"/>
    <mergeCell ref="C108:E108"/>
    <mergeCell ref="C111:E111"/>
    <mergeCell ref="C100:E100"/>
    <mergeCell ref="C98:E98"/>
    <mergeCell ref="C102:E102"/>
    <mergeCell ref="C106:E106"/>
    <mergeCell ref="C99:E99"/>
    <mergeCell ref="C114:E114"/>
    <mergeCell ref="H112:I112"/>
    <mergeCell ref="H113:I113"/>
    <mergeCell ref="C117:E117"/>
    <mergeCell ref="C78:E78"/>
    <mergeCell ref="C77:E77"/>
    <mergeCell ref="C65:E65"/>
    <mergeCell ref="C87:E87"/>
    <mergeCell ref="C76:E76"/>
    <mergeCell ref="C82:E82"/>
    <mergeCell ref="C91:E91"/>
    <mergeCell ref="C95:E95"/>
    <mergeCell ref="A109:B109"/>
    <mergeCell ref="C88:E88"/>
    <mergeCell ref="C96:E96"/>
    <mergeCell ref="C97:E97"/>
    <mergeCell ref="A81:B81"/>
    <mergeCell ref="A80:B80"/>
    <mergeCell ref="A79:B79"/>
    <mergeCell ref="A92:B92"/>
    <mergeCell ref="A88:B88"/>
    <mergeCell ref="A74:B74"/>
    <mergeCell ref="A72:B72"/>
    <mergeCell ref="A71:B71"/>
    <mergeCell ref="A104:I104"/>
    <mergeCell ref="H106:I106"/>
    <mergeCell ref="H105:I105"/>
    <mergeCell ref="H111:I111"/>
    <mergeCell ref="A110:B110"/>
    <mergeCell ref="A106:B106"/>
    <mergeCell ref="C107:E107"/>
    <mergeCell ref="C112:E112"/>
    <mergeCell ref="C110:E110"/>
    <mergeCell ref="H34:I34"/>
    <mergeCell ref="H33:I33"/>
    <mergeCell ref="H32:I32"/>
    <mergeCell ref="H158:I158"/>
    <mergeCell ref="H179:I179"/>
    <mergeCell ref="A167:B167"/>
    <mergeCell ref="A192:A193"/>
    <mergeCell ref="C192:E193"/>
    <mergeCell ref="A186:E186"/>
    <mergeCell ref="H184:I184"/>
    <mergeCell ref="A187:E187"/>
    <mergeCell ref="H186:I186"/>
    <mergeCell ref="H187:I187"/>
    <mergeCell ref="A185:E185"/>
    <mergeCell ref="H185:I185"/>
    <mergeCell ref="H193:I193"/>
    <mergeCell ref="C163:D163"/>
    <mergeCell ref="H162:I162"/>
    <mergeCell ref="H161:I161"/>
    <mergeCell ref="H188:I188"/>
    <mergeCell ref="A179:E179"/>
    <mergeCell ref="A174:B174"/>
    <mergeCell ref="C174:E174"/>
    <mergeCell ref="F174:I174"/>
    <mergeCell ref="C130:E130"/>
    <mergeCell ref="C132:E132"/>
    <mergeCell ref="A27:B27"/>
    <mergeCell ref="C170:E170"/>
    <mergeCell ref="C149:E149"/>
    <mergeCell ref="C150:E150"/>
    <mergeCell ref="C151:E151"/>
    <mergeCell ref="A151:B151"/>
    <mergeCell ref="C94:E94"/>
    <mergeCell ref="C165:D165"/>
    <mergeCell ref="C166:D166"/>
    <mergeCell ref="A169:B169"/>
    <mergeCell ref="A168:B168"/>
    <mergeCell ref="C169:D169"/>
    <mergeCell ref="A61:B61"/>
    <mergeCell ref="C67:E67"/>
    <mergeCell ref="C79:E79"/>
    <mergeCell ref="C80:E80"/>
    <mergeCell ref="C66:E66"/>
    <mergeCell ref="C115:E115"/>
    <mergeCell ref="C113:E113"/>
    <mergeCell ref="C116:E116"/>
    <mergeCell ref="C105:E105"/>
    <mergeCell ref="C109:E109"/>
    <mergeCell ref="H119:I119"/>
    <mergeCell ref="A138:I138"/>
    <mergeCell ref="A173:I173"/>
    <mergeCell ref="H18:I18"/>
    <mergeCell ref="H17:I17"/>
    <mergeCell ref="H1:I1"/>
    <mergeCell ref="A2:I2"/>
    <mergeCell ref="E6:I6"/>
    <mergeCell ref="A8:I8"/>
    <mergeCell ref="E14:I14"/>
    <mergeCell ref="A21:B21"/>
    <mergeCell ref="A18:B18"/>
    <mergeCell ref="A17:B17"/>
    <mergeCell ref="A20:B20"/>
    <mergeCell ref="B5:H5"/>
    <mergeCell ref="H145:I145"/>
    <mergeCell ref="H144:I144"/>
    <mergeCell ref="C167:D167"/>
    <mergeCell ref="C152:E152"/>
    <mergeCell ref="A26:B26"/>
    <mergeCell ref="A25:B25"/>
    <mergeCell ref="A24:B24"/>
    <mergeCell ref="H143:I143"/>
    <mergeCell ref="C128:E128"/>
    <mergeCell ref="H110:I110"/>
    <mergeCell ref="H109:I109"/>
    <mergeCell ref="H108:I108"/>
    <mergeCell ref="H118:I118"/>
    <mergeCell ref="H45:I45"/>
    <mergeCell ref="H44:I44"/>
    <mergeCell ref="H76:I76"/>
    <mergeCell ref="H60:I60"/>
    <mergeCell ref="H181:I181"/>
    <mergeCell ref="H52:I52"/>
    <mergeCell ref="H51:I51"/>
    <mergeCell ref="H50:I50"/>
    <mergeCell ref="H65:I65"/>
    <mergeCell ref="H66:I66"/>
    <mergeCell ref="H71:I71"/>
    <mergeCell ref="H84:I84"/>
    <mergeCell ref="H83:I83"/>
    <mergeCell ref="H95:I95"/>
    <mergeCell ref="H93:I93"/>
    <mergeCell ref="H151:I151"/>
    <mergeCell ref="H77:I77"/>
    <mergeCell ref="H78:I78"/>
    <mergeCell ref="H114:I114"/>
    <mergeCell ref="H115:I115"/>
    <mergeCell ref="H43:I43"/>
    <mergeCell ref="H42:I42"/>
    <mergeCell ref="H41:I41"/>
    <mergeCell ref="H72:I72"/>
    <mergeCell ref="H47:I47"/>
    <mergeCell ref="H88:I88"/>
    <mergeCell ref="H49:I49"/>
    <mergeCell ref="H62:I62"/>
    <mergeCell ref="H61:I61"/>
    <mergeCell ref="H80:I80"/>
    <mergeCell ref="H87:I87"/>
    <mergeCell ref="H82:I82"/>
    <mergeCell ref="H48:I48"/>
    <mergeCell ref="H38:I38"/>
    <mergeCell ref="H37:I37"/>
    <mergeCell ref="H102:I102"/>
    <mergeCell ref="H101:I101"/>
    <mergeCell ref="H100:I100"/>
    <mergeCell ref="H99:I99"/>
    <mergeCell ref="H98:I98"/>
    <mergeCell ref="H97:I97"/>
    <mergeCell ref="H96:I96"/>
    <mergeCell ref="H68:I68"/>
    <mergeCell ref="H81:I81"/>
    <mergeCell ref="H94:I94"/>
    <mergeCell ref="H92:I92"/>
    <mergeCell ref="H91:I91"/>
    <mergeCell ref="H90:I90"/>
    <mergeCell ref="H40:I40"/>
    <mergeCell ref="H58:I58"/>
    <mergeCell ref="H57:I57"/>
    <mergeCell ref="H54:I54"/>
    <mergeCell ref="H53:I53"/>
    <mergeCell ref="H74:I74"/>
    <mergeCell ref="H75:I75"/>
    <mergeCell ref="H67:I67"/>
    <mergeCell ref="H79:I79"/>
    <mergeCell ref="C140:E140"/>
    <mergeCell ref="C141:E141"/>
    <mergeCell ref="H129:I129"/>
    <mergeCell ref="C145:E145"/>
    <mergeCell ref="A143:B143"/>
    <mergeCell ref="A177:I177"/>
    <mergeCell ref="E176:I176"/>
    <mergeCell ref="H120:I120"/>
    <mergeCell ref="G190:I190"/>
    <mergeCell ref="C146:E146"/>
    <mergeCell ref="C148:E148"/>
    <mergeCell ref="C147:E147"/>
    <mergeCell ref="H130:I130"/>
    <mergeCell ref="C142:E142"/>
    <mergeCell ref="C136:E136"/>
    <mergeCell ref="C143:E143"/>
    <mergeCell ref="C158:D158"/>
    <mergeCell ref="C159:D159"/>
    <mergeCell ref="C161:D161"/>
    <mergeCell ref="C135:E135"/>
    <mergeCell ref="H150:I150"/>
    <mergeCell ref="H149:I149"/>
    <mergeCell ref="C133:E133"/>
    <mergeCell ref="H128:I128"/>
    <mergeCell ref="A176:B176"/>
    <mergeCell ref="D154:E155"/>
    <mergeCell ref="H154:I154"/>
    <mergeCell ref="H155:I155"/>
    <mergeCell ref="D189:E189"/>
    <mergeCell ref="F189:I189"/>
    <mergeCell ref="D188:E188"/>
    <mergeCell ref="C162:D162"/>
    <mergeCell ref="C164:D164"/>
    <mergeCell ref="C168:D168"/>
    <mergeCell ref="H178:I178"/>
    <mergeCell ref="H183:I183"/>
    <mergeCell ref="A182:I182"/>
    <mergeCell ref="H163:I163"/>
    <mergeCell ref="A183:E183"/>
    <mergeCell ref="A172:I172"/>
    <mergeCell ref="A178:E178"/>
    <mergeCell ref="A180:I180"/>
    <mergeCell ref="A175:B175"/>
  </mergeCells>
  <phoneticPr fontId="0" type="noConversion"/>
  <dataValidations count="1">
    <dataValidation type="whole" allowBlank="1" showInputMessage="1" showErrorMessage="1" errorTitle="Invalid Entry" error="Please do no use decimals. This form accepts whole numbers only." sqref="F162:G169 F127:G135 F91:G101 F109:G119 F183:F187 F41:G53 F21:G33 C21:D33 F75:G83 F61:G67 F143:G151 C41:D53" xr:uid="{00000000-0002-0000-0100-000000000000}">
      <formula1>0</formula1>
      <formula2>5000000</formula2>
    </dataValidation>
  </dataValidations>
  <printOptions horizontalCentered="1"/>
  <pageMargins left="0.5" right="0.5" top="0.64" bottom="0.79" header="0.55000000000000004" footer="0.75"/>
  <pageSetup scale="95" fitToHeight="6" orientation="portrait" verticalDpi="300" r:id="rId1"/>
  <headerFooter alignWithMargins="0">
    <oddFooter>&amp;L&amp;8ADSD Grant Application - Short Form</oddFooter>
  </headerFooter>
  <rowBreaks count="5" manualBreakCount="5">
    <brk id="35" max="16383" man="1"/>
    <brk id="69" max="16383" man="1"/>
    <brk id="103" max="16383" man="1"/>
    <brk id="137" max="16383" man="1"/>
    <brk id="1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10" r:id="rId4" name="Drop Down 14">
              <controlPr defaultSize="0" autoLine="0" autoPict="0">
                <anchor moveWithCells="1">
                  <from>
                    <xdr:col>0</xdr:col>
                    <xdr:colOff>2074460</xdr:colOff>
                    <xdr:row>5</xdr:row>
                    <xdr:rowOff>54591</xdr:rowOff>
                  </from>
                  <to>
                    <xdr:col>7</xdr:col>
                    <xdr:colOff>600501</xdr:colOff>
                    <xdr:row>6</xdr:row>
                    <xdr:rowOff>0</xdr:rowOff>
                  </to>
                </anchor>
              </controlPr>
            </control>
          </mc:Choice>
        </mc:AlternateContent>
        <mc:AlternateContent xmlns:mc="http://schemas.openxmlformats.org/markup-compatibility/2006">
          <mc:Choice Requires="x14">
            <control shapeId="4119" r:id="rId5" name="Drop Down 23">
              <controlPr defaultSize="0" autoLine="0" autoPict="0">
                <anchor moveWithCells="1">
                  <from>
                    <xdr:col>2</xdr:col>
                    <xdr:colOff>20472</xdr:colOff>
                    <xdr:row>174</xdr:row>
                    <xdr:rowOff>34119</xdr:rowOff>
                  </from>
                  <to>
                    <xdr:col>7</xdr:col>
                    <xdr:colOff>457200</xdr:colOff>
                    <xdr:row>174</xdr:row>
                    <xdr:rowOff>279779</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29"/>
  <sheetViews>
    <sheetView showGridLines="0" zoomScaleNormal="100" workbookViewId="0"/>
  </sheetViews>
  <sheetFormatPr defaultColWidth="9.1796875" defaultRowHeight="12.9" x14ac:dyDescent="0.25"/>
  <cols>
    <col min="1" max="1" width="3.54296875" style="5" customWidth="1"/>
    <col min="2" max="2" width="30" style="3" customWidth="1"/>
    <col min="3" max="5" width="19.1796875" style="3" customWidth="1"/>
    <col min="6" max="16384" width="9.1796875" style="3"/>
  </cols>
  <sheetData>
    <row r="1" spans="1:6" ht="15.6" thickBot="1" x14ac:dyDescent="0.35">
      <c r="E1" s="23"/>
    </row>
    <row r="2" spans="1:6" ht="17.2" customHeight="1" thickBot="1" x14ac:dyDescent="0.4">
      <c r="A2" s="582" t="s">
        <v>14</v>
      </c>
      <c r="B2" s="582"/>
      <c r="C2" s="582"/>
      <c r="D2" s="582"/>
      <c r="E2" s="582"/>
    </row>
    <row r="3" spans="1:6" ht="15.05" x14ac:dyDescent="0.3">
      <c r="A3" s="583" t="s">
        <v>15</v>
      </c>
      <c r="B3" s="583"/>
      <c r="C3" s="583"/>
      <c r="D3" s="583"/>
      <c r="E3" s="583"/>
    </row>
    <row r="4" spans="1:6" ht="2.95" customHeight="1" x14ac:dyDescent="0.3">
      <c r="A4" s="10"/>
      <c r="B4" s="10"/>
      <c r="C4" s="10"/>
      <c r="D4" s="10"/>
      <c r="E4" s="10"/>
    </row>
    <row r="5" spans="1:6" ht="45.8" customHeight="1" x14ac:dyDescent="0.3">
      <c r="A5" s="586" t="s">
        <v>16</v>
      </c>
      <c r="B5" s="586"/>
      <c r="C5" s="555" t="str">
        <f>IF('Applicant Information'!O17="","(This will copy from the Applicant Information page.)",'Applicant Information'!O17)</f>
        <v>(This will copy from the Applicant Information page.)</v>
      </c>
      <c r="D5" s="584"/>
      <c r="E5" s="584"/>
    </row>
    <row r="6" spans="1:6" ht="27" customHeight="1" x14ac:dyDescent="0.3">
      <c r="A6" s="586" t="s">
        <v>17</v>
      </c>
      <c r="B6" s="586"/>
      <c r="C6" s="496" t="str">
        <f>IF('Applicant Information'!B36="","(This will copy from the Applicant Information page.)",'Applicant Information'!B36)</f>
        <v>Stay Strong Stay Healthy Program</v>
      </c>
      <c r="D6" s="496"/>
      <c r="E6" s="496"/>
    </row>
    <row r="7" spans="1:6" ht="28.9" customHeight="1" x14ac:dyDescent="0.3">
      <c r="A7" s="606" t="s">
        <v>79</v>
      </c>
      <c r="B7" s="606"/>
      <c r="C7" s="585"/>
      <c r="D7" s="585"/>
      <c r="E7" s="585"/>
      <c r="F7" s="217" t="str">
        <f>IF('FOR ADSD USE ONLY-do not delete'!A14=1,"",'FOR ADSD USE ONLY-do not delete'!B32)</f>
        <v/>
      </c>
    </row>
    <row r="8" spans="1:6" ht="3.8" customHeight="1" thickBot="1" x14ac:dyDescent="0.35">
      <c r="A8" s="36"/>
      <c r="B8" s="37"/>
      <c r="C8" s="10"/>
      <c r="D8" s="10"/>
      <c r="E8" s="10"/>
    </row>
    <row r="9" spans="1:6" ht="57.8" customHeight="1" thickBot="1" x14ac:dyDescent="0.3">
      <c r="A9" s="603" t="s">
        <v>196</v>
      </c>
      <c r="B9" s="604"/>
      <c r="C9" s="604"/>
      <c r="D9" s="604"/>
      <c r="E9" s="605"/>
    </row>
    <row r="10" spans="1:6" ht="46.5" customHeight="1" thickBot="1" x14ac:dyDescent="0.3">
      <c r="A10" s="600" t="s">
        <v>138</v>
      </c>
      <c r="B10" s="601"/>
      <c r="C10" s="601"/>
      <c r="D10" s="601"/>
      <c r="E10" s="602"/>
    </row>
    <row r="11" spans="1:6" ht="12.8" customHeight="1" thickBot="1" x14ac:dyDescent="0.3">
      <c r="A11" s="123"/>
      <c r="B11" s="123"/>
      <c r="C11" s="123"/>
      <c r="D11" s="123"/>
      <c r="E11" s="123"/>
    </row>
    <row r="12" spans="1:6" ht="13.6" customHeight="1" x14ac:dyDescent="0.25">
      <c r="A12" s="609" t="s">
        <v>19</v>
      </c>
      <c r="B12" s="610"/>
      <c r="C12" s="607" t="s">
        <v>92</v>
      </c>
      <c r="D12" s="613" t="s">
        <v>18</v>
      </c>
      <c r="E12" s="613" t="s">
        <v>20</v>
      </c>
    </row>
    <row r="13" spans="1:6" ht="13.45" thickBot="1" x14ac:dyDescent="0.3">
      <c r="A13" s="611"/>
      <c r="B13" s="612"/>
      <c r="C13" s="608"/>
      <c r="D13" s="614"/>
      <c r="E13" s="614"/>
    </row>
    <row r="14" spans="1:6" ht="27" customHeight="1" thickBot="1" x14ac:dyDescent="0.3">
      <c r="A14" s="115" t="s">
        <v>21</v>
      </c>
      <c r="B14" s="110" t="s">
        <v>22</v>
      </c>
      <c r="C14" s="111">
        <f>'Budget Detail Worksheet'!F34</f>
        <v>0</v>
      </c>
      <c r="D14" s="112">
        <f>'Budget Detail Worksheet'!G34</f>
        <v>0</v>
      </c>
      <c r="E14" s="119">
        <f>C14+D14</f>
        <v>0</v>
      </c>
    </row>
    <row r="15" spans="1:6" ht="27" customHeight="1" thickBot="1" x14ac:dyDescent="0.3">
      <c r="A15" s="115" t="s">
        <v>23</v>
      </c>
      <c r="B15" s="110" t="s">
        <v>24</v>
      </c>
      <c r="C15" s="111">
        <f>'Budget Detail Worksheet'!F54</f>
        <v>0</v>
      </c>
      <c r="D15" s="112">
        <f>'Budget Detail Worksheet'!G54</f>
        <v>0</v>
      </c>
      <c r="E15" s="119">
        <f t="shared" ref="E15:E21" si="0">C15+D15</f>
        <v>0</v>
      </c>
    </row>
    <row r="16" spans="1:6" ht="27" customHeight="1" thickBot="1" x14ac:dyDescent="0.3">
      <c r="A16" s="115" t="s">
        <v>25</v>
      </c>
      <c r="B16" s="110" t="s">
        <v>26</v>
      </c>
      <c r="C16" s="111">
        <f>'Budget Detail Worksheet'!F68</f>
        <v>0</v>
      </c>
      <c r="D16" s="112">
        <f>'Budget Detail Worksheet'!G68</f>
        <v>0</v>
      </c>
      <c r="E16" s="119">
        <f t="shared" si="0"/>
        <v>0</v>
      </c>
    </row>
    <row r="17" spans="1:5" ht="27" customHeight="1" thickBot="1" x14ac:dyDescent="0.3">
      <c r="A17" s="115" t="s">
        <v>27</v>
      </c>
      <c r="B17" s="110" t="s">
        <v>28</v>
      </c>
      <c r="C17" s="111">
        <f>'Budget Detail Worksheet'!F84</f>
        <v>0</v>
      </c>
      <c r="D17" s="112">
        <f>'Budget Detail Worksheet'!G84</f>
        <v>0</v>
      </c>
      <c r="E17" s="119">
        <f t="shared" si="0"/>
        <v>0</v>
      </c>
    </row>
    <row r="18" spans="1:5" ht="27" customHeight="1" thickBot="1" x14ac:dyDescent="0.3">
      <c r="A18" s="115" t="s">
        <v>29</v>
      </c>
      <c r="B18" s="110" t="s">
        <v>30</v>
      </c>
      <c r="C18" s="111">
        <f>'Budget Detail Worksheet'!F102</f>
        <v>0</v>
      </c>
      <c r="D18" s="112">
        <f>'Budget Detail Worksheet'!G102</f>
        <v>0</v>
      </c>
      <c r="E18" s="119">
        <f t="shared" si="0"/>
        <v>0</v>
      </c>
    </row>
    <row r="19" spans="1:5" ht="27" customHeight="1" thickBot="1" x14ac:dyDescent="0.3">
      <c r="A19" s="115" t="s">
        <v>31</v>
      </c>
      <c r="B19" s="110" t="s">
        <v>32</v>
      </c>
      <c r="C19" s="111">
        <f>'Budget Detail Worksheet'!F120</f>
        <v>0</v>
      </c>
      <c r="D19" s="112">
        <f>'Budget Detail Worksheet'!G120</f>
        <v>0</v>
      </c>
      <c r="E19" s="119">
        <f t="shared" si="0"/>
        <v>0</v>
      </c>
    </row>
    <row r="20" spans="1:5" ht="27" customHeight="1" thickBot="1" x14ac:dyDescent="0.3">
      <c r="A20" s="115" t="s">
        <v>33</v>
      </c>
      <c r="B20" s="110" t="s">
        <v>34</v>
      </c>
      <c r="C20" s="111">
        <f>'Budget Detail Worksheet'!F136</f>
        <v>0</v>
      </c>
      <c r="D20" s="112">
        <f>'Budget Detail Worksheet'!G136</f>
        <v>0</v>
      </c>
      <c r="E20" s="119">
        <f t="shared" si="0"/>
        <v>0</v>
      </c>
    </row>
    <row r="21" spans="1:5" ht="27" customHeight="1" thickBot="1" x14ac:dyDescent="0.3">
      <c r="A21" s="231" t="s">
        <v>35</v>
      </c>
      <c r="B21" s="232" t="s">
        <v>197</v>
      </c>
      <c r="C21" s="233">
        <f>'Budget Detail Worksheet'!F152</f>
        <v>0</v>
      </c>
      <c r="D21" s="118">
        <f>'Budget Detail Worksheet'!G152</f>
        <v>0</v>
      </c>
      <c r="E21" s="234">
        <f t="shared" si="0"/>
        <v>0</v>
      </c>
    </row>
    <row r="22" spans="1:5" ht="27" customHeight="1" thickTop="1" thickBot="1" x14ac:dyDescent="0.3">
      <c r="A22" s="236" t="s">
        <v>36</v>
      </c>
      <c r="B22" s="237" t="s">
        <v>37</v>
      </c>
      <c r="C22" s="238">
        <f>SUM(C14:C21)</f>
        <v>0</v>
      </c>
      <c r="D22" s="239">
        <f>SUM(D14:D21)</f>
        <v>0</v>
      </c>
      <c r="E22" s="240">
        <f>C22+D22</f>
        <v>0</v>
      </c>
    </row>
    <row r="23" spans="1:5" ht="27" customHeight="1" thickTop="1" thickBot="1" x14ac:dyDescent="0.3">
      <c r="A23" s="241" t="s">
        <v>38</v>
      </c>
      <c r="B23" s="110" t="s">
        <v>41</v>
      </c>
      <c r="C23" s="111">
        <f>'Budget Detail Worksheet'!F170</f>
        <v>0</v>
      </c>
      <c r="D23" s="114">
        <f>'Budget Detail Worksheet'!G170</f>
        <v>0</v>
      </c>
      <c r="E23" s="120">
        <f>C23+D23</f>
        <v>0</v>
      </c>
    </row>
    <row r="24" spans="1:5" ht="16.149999999999999" customHeight="1" thickBot="1" x14ac:dyDescent="0.3">
      <c r="A24" s="235" t="s">
        <v>40</v>
      </c>
      <c r="B24" s="598" t="s">
        <v>198</v>
      </c>
      <c r="C24" s="273" t="str">
        <f>IF(C25=0,"",(IF('FOR ADSD USE ONLY-do not delete'!A39=3,"N/A",C25/C22)))</f>
        <v/>
      </c>
      <c r="D24" s="594" t="s">
        <v>39</v>
      </c>
      <c r="E24" s="596">
        <f>C25</f>
        <v>0</v>
      </c>
    </row>
    <row r="25" spans="1:5" ht="36" customHeight="1" thickBot="1" x14ac:dyDescent="0.3">
      <c r="A25" s="121"/>
      <c r="B25" s="599"/>
      <c r="C25" s="114">
        <f>IF('FOR ADSD USE ONLY-do not delete'!A39=3,0,'Budget Detail Worksheet'!F188)</f>
        <v>0</v>
      </c>
      <c r="D25" s="595"/>
      <c r="E25" s="597"/>
    </row>
    <row r="26" spans="1:5" ht="27" customHeight="1" thickBot="1" x14ac:dyDescent="0.3">
      <c r="A26" s="116" t="s">
        <v>42</v>
      </c>
      <c r="B26" s="117" t="s">
        <v>93</v>
      </c>
      <c r="C26" s="113">
        <f>C22+C23+C25</f>
        <v>0</v>
      </c>
      <c r="D26" s="114">
        <f>D22+D23</f>
        <v>0</v>
      </c>
      <c r="E26" s="112">
        <f>C26+D26</f>
        <v>0</v>
      </c>
    </row>
    <row r="28" spans="1:5" ht="39.799999999999997" customHeight="1" x14ac:dyDescent="0.25">
      <c r="A28" s="587" t="s">
        <v>199</v>
      </c>
      <c r="B28" s="587"/>
      <c r="C28" s="588">
        <f>IF('FOR ADSD USE ONLY-do not delete'!A39=1,"Error: Grant type not chosen (top of form)",(IF('FOR ADSD USE ONLY-do not delete'!A39=3,"N/A - Fixed-Fee Grant",'FOR ADSD USE ONLY-do not delete'!B61)))</f>
        <v>0</v>
      </c>
      <c r="D28" s="589"/>
      <c r="E28" s="590"/>
    </row>
    <row r="29" spans="1:5" ht="28.5" customHeight="1" x14ac:dyDescent="0.25">
      <c r="A29" s="242"/>
      <c r="B29" s="243" t="s">
        <v>200</v>
      </c>
      <c r="C29" s="591" t="str">
        <f>'FOR ADSD USE ONLY-do not delete'!C62</f>
        <v>Not chosen</v>
      </c>
      <c r="D29" s="592"/>
      <c r="E29" s="593"/>
    </row>
  </sheetData>
  <sheetProtection password="D70A" sheet="1"/>
  <scenarios current="0">
    <scenario name="No Match" count="2" user="Preferred Customer" comment="Created by Preferred Customer on 1/2/2008">
      <inputCells r="D20" val=""/>
      <inputCells r="D21" val=""/>
    </scenario>
  </scenarios>
  <mergeCells count="20">
    <mergeCell ref="C12:C13"/>
    <mergeCell ref="A12:B13"/>
    <mergeCell ref="E12:E13"/>
    <mergeCell ref="D12:D13"/>
    <mergeCell ref="A10:E10"/>
    <mergeCell ref="C6:E6"/>
    <mergeCell ref="A9:E9"/>
    <mergeCell ref="A6:B6"/>
    <mergeCell ref="A7:B7"/>
    <mergeCell ref="A28:B28"/>
    <mergeCell ref="C28:E28"/>
    <mergeCell ref="C29:E29"/>
    <mergeCell ref="D24:D25"/>
    <mergeCell ref="E24:E25"/>
    <mergeCell ref="B24:B25"/>
    <mergeCell ref="A2:E2"/>
    <mergeCell ref="A3:E3"/>
    <mergeCell ref="C5:E5"/>
    <mergeCell ref="C7:E7"/>
    <mergeCell ref="A5:B5"/>
  </mergeCells>
  <phoneticPr fontId="0" type="noConversion"/>
  <dataValidations count="1">
    <dataValidation type="whole" allowBlank="1" showErrorMessage="1" errorTitle="Invalid Entry" error="Please do not use decimals. This form accepts whole numbers only." sqref="C14:D21" xr:uid="{00000000-0002-0000-0200-000000000000}">
      <formula1>0</formula1>
      <formula2>10000000</formula2>
    </dataValidation>
  </dataValidations>
  <printOptions horizontalCentered="1"/>
  <pageMargins left="0.5" right="0.5" top="0.56999999999999995" bottom="0.79" header="0.51" footer="0.52"/>
  <pageSetup scale="99" orientation="portrait" r:id="rId1"/>
  <headerFooter alignWithMargins="0">
    <oddFooter>&amp;L&amp;8ADSD Grant Application - Short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Drop Down 6">
              <controlPr defaultSize="0" autoLine="0" autoPict="0">
                <anchor moveWithCells="1">
                  <from>
                    <xdr:col>2</xdr:col>
                    <xdr:colOff>13648</xdr:colOff>
                    <xdr:row>6</xdr:row>
                    <xdr:rowOff>95534</xdr:rowOff>
                  </from>
                  <to>
                    <xdr:col>4</xdr:col>
                    <xdr:colOff>1405719</xdr:colOff>
                    <xdr:row>6</xdr:row>
                    <xdr:rowOff>293427</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41"/>
  <sheetViews>
    <sheetView zoomScaleNormal="100" workbookViewId="0">
      <selection activeCell="B15" sqref="B15:C15"/>
    </sheetView>
  </sheetViews>
  <sheetFormatPr defaultColWidth="9.1796875" defaultRowHeight="12.9" x14ac:dyDescent="0.25"/>
  <cols>
    <col min="1" max="1" width="4.26953125" style="5" customWidth="1"/>
    <col min="2" max="2" width="22.81640625" style="3" customWidth="1"/>
    <col min="3" max="3" width="10.54296875" style="3" customWidth="1"/>
    <col min="4" max="5" width="12.54296875" style="3" customWidth="1"/>
    <col min="6" max="7" width="13" style="3" customWidth="1"/>
    <col min="8" max="13" width="9.1796875" style="3"/>
    <col min="14" max="14" width="0" style="3" hidden="1" customWidth="1"/>
    <col min="15" max="16384" width="9.1796875" style="3"/>
  </cols>
  <sheetData>
    <row r="1" spans="1:8" ht="15.6" thickBot="1" x14ac:dyDescent="0.35">
      <c r="G1" s="23"/>
    </row>
    <row r="2" spans="1:8" ht="18.3" thickBot="1" x14ac:dyDescent="0.4">
      <c r="A2" s="582" t="s">
        <v>14</v>
      </c>
      <c r="B2" s="582"/>
      <c r="C2" s="582"/>
      <c r="D2" s="582"/>
      <c r="E2" s="582"/>
      <c r="F2" s="582"/>
      <c r="G2" s="582"/>
    </row>
    <row r="3" spans="1:8" ht="20.95" customHeight="1" x14ac:dyDescent="0.25">
      <c r="A3" s="617" t="s">
        <v>82</v>
      </c>
      <c r="B3" s="617"/>
      <c r="C3" s="617"/>
      <c r="D3" s="617"/>
      <c r="E3" s="617"/>
      <c r="F3" s="617"/>
      <c r="G3" s="617"/>
    </row>
    <row r="4" spans="1:8" ht="42.75" customHeight="1" x14ac:dyDescent="0.3">
      <c r="A4" s="36" t="s">
        <v>16</v>
      </c>
      <c r="B4" s="37"/>
      <c r="C4" s="584" t="str">
        <f>IF('Applicant Information'!O17="","(This will copy from the Applicant Information page.)",'Applicant Information'!O17)</f>
        <v>(This will copy from the Applicant Information page.)</v>
      </c>
      <c r="D4" s="584"/>
      <c r="E4" s="584"/>
      <c r="F4" s="584"/>
      <c r="G4" s="584"/>
    </row>
    <row r="5" spans="1:8" ht="27.55" customHeight="1" x14ac:dyDescent="0.3">
      <c r="A5" s="586" t="s">
        <v>17</v>
      </c>
      <c r="B5" s="586"/>
      <c r="C5" s="647" t="str">
        <f>IF('Applicant Information'!B36="","(This will copy from the Applicant Information page.)",'Applicant Information'!B36)</f>
        <v>Stay Strong Stay Healthy Program</v>
      </c>
      <c r="D5" s="647"/>
      <c r="E5" s="647"/>
      <c r="F5" s="647"/>
      <c r="G5" s="647"/>
    </row>
    <row r="6" spans="1:8" ht="20.3" customHeight="1" x14ac:dyDescent="0.3">
      <c r="A6" s="586" t="s">
        <v>79</v>
      </c>
      <c r="B6" s="586"/>
      <c r="C6" s="86"/>
      <c r="D6" s="585"/>
      <c r="E6" s="585"/>
      <c r="F6" s="585"/>
      <c r="G6" s="585"/>
      <c r="H6" s="217" t="str">
        <f>IF('FOR ADSD USE ONLY-do not delete'!A14=1,"",'FOR ADSD USE ONLY-do not delete'!B32)</f>
        <v/>
      </c>
    </row>
    <row r="7" spans="1:8" ht="10.5" customHeight="1" thickBot="1" x14ac:dyDescent="0.35">
      <c r="A7" s="10"/>
      <c r="B7" s="10"/>
      <c r="C7" s="10"/>
      <c r="D7" s="10"/>
      <c r="E7" s="10"/>
      <c r="F7" s="10"/>
      <c r="G7" s="10"/>
    </row>
    <row r="8" spans="1:8" ht="42.75" customHeight="1" thickBot="1" x14ac:dyDescent="0.3">
      <c r="A8" s="651" t="s">
        <v>135</v>
      </c>
      <c r="B8" s="652"/>
      <c r="C8" s="652"/>
      <c r="D8" s="652"/>
      <c r="E8" s="652"/>
      <c r="F8" s="652"/>
      <c r="G8" s="653"/>
    </row>
    <row r="9" spans="1:8" ht="13.6" customHeight="1" thickBot="1" x14ac:dyDescent="0.3">
      <c r="A9" s="578" t="s">
        <v>146</v>
      </c>
      <c r="B9" s="579"/>
      <c r="C9" s="579"/>
      <c r="D9" s="580" t="str">
        <f>IF('Applicant Information'!L31="","",'Applicant Information'!L31)</f>
        <v>ADSD SSSH</v>
      </c>
      <c r="E9" s="580"/>
      <c r="F9" s="580"/>
      <c r="G9" s="646"/>
    </row>
    <row r="10" spans="1:8" ht="13.6" customHeight="1" x14ac:dyDescent="0.25">
      <c r="A10" s="551" t="s">
        <v>125</v>
      </c>
      <c r="B10" s="552"/>
      <c r="C10" s="552"/>
      <c r="D10" s="549" t="str">
        <f>'Budget Detail Worksheet'!E13</f>
        <v>No match requirement. Do not show match on this form.</v>
      </c>
      <c r="E10" s="549"/>
      <c r="F10" s="549"/>
      <c r="G10" s="550"/>
    </row>
    <row r="11" spans="1:8" ht="13.6" customHeight="1" thickBot="1" x14ac:dyDescent="0.3">
      <c r="A11" s="553"/>
      <c r="B11" s="554"/>
      <c r="C11" s="554"/>
      <c r="D11" s="488" t="str">
        <f>'FOR ADSD USE ONLY-do not delete'!B12</f>
        <v/>
      </c>
      <c r="E11" s="488"/>
      <c r="F11" s="488"/>
      <c r="G11" s="489"/>
    </row>
    <row r="12" spans="1:8" ht="14.25" customHeight="1" thickBot="1" x14ac:dyDescent="0.3"/>
    <row r="13" spans="1:8" ht="30.8" customHeight="1" x14ac:dyDescent="0.25">
      <c r="A13" s="25"/>
      <c r="B13" s="618" t="s">
        <v>230</v>
      </c>
      <c r="C13" s="619"/>
      <c r="D13" s="624" t="s">
        <v>83</v>
      </c>
      <c r="E13" s="624"/>
      <c r="F13" s="655" t="s">
        <v>84</v>
      </c>
      <c r="G13" s="656"/>
    </row>
    <row r="14" spans="1:8" x14ac:dyDescent="0.25">
      <c r="A14" s="648" t="s">
        <v>231</v>
      </c>
      <c r="B14" s="649"/>
      <c r="C14" s="649"/>
      <c r="D14" s="649"/>
      <c r="E14" s="649"/>
      <c r="F14" s="649"/>
      <c r="G14" s="650"/>
    </row>
    <row r="15" spans="1:8" ht="26.2" customHeight="1" x14ac:dyDescent="0.25">
      <c r="A15" s="26" t="s">
        <v>21</v>
      </c>
      <c r="B15" s="644"/>
      <c r="C15" s="645"/>
      <c r="D15" s="637"/>
      <c r="E15" s="638"/>
      <c r="F15" s="620"/>
      <c r="G15" s="621"/>
    </row>
    <row r="16" spans="1:8" ht="26.2" customHeight="1" x14ac:dyDescent="0.25">
      <c r="A16" s="26" t="s">
        <v>23</v>
      </c>
      <c r="B16" s="644"/>
      <c r="C16" s="654"/>
      <c r="D16" s="637"/>
      <c r="E16" s="638"/>
      <c r="F16" s="620"/>
      <c r="G16" s="621"/>
    </row>
    <row r="17" spans="1:14" ht="26.2" customHeight="1" x14ac:dyDescent="0.25">
      <c r="A17" s="26" t="s">
        <v>25</v>
      </c>
      <c r="B17" s="622"/>
      <c r="C17" s="623"/>
      <c r="D17" s="637"/>
      <c r="E17" s="638"/>
      <c r="F17" s="639"/>
      <c r="G17" s="621"/>
      <c r="N17" s="21" t="s">
        <v>85</v>
      </c>
    </row>
    <row r="18" spans="1:14" ht="26.2" customHeight="1" x14ac:dyDescent="0.25">
      <c r="A18" s="26" t="s">
        <v>27</v>
      </c>
      <c r="B18" s="622"/>
      <c r="C18" s="623"/>
      <c r="D18" s="637"/>
      <c r="E18" s="638"/>
      <c r="F18" s="639"/>
      <c r="G18" s="621"/>
      <c r="N18" s="21" t="s">
        <v>86</v>
      </c>
    </row>
    <row r="19" spans="1:14" ht="26.2" customHeight="1" x14ac:dyDescent="0.25">
      <c r="A19" s="26" t="s">
        <v>29</v>
      </c>
      <c r="B19" s="622"/>
      <c r="C19" s="623"/>
      <c r="D19" s="637"/>
      <c r="E19" s="638"/>
      <c r="F19" s="639"/>
      <c r="G19" s="621"/>
      <c r="N19" s="21" t="s">
        <v>87</v>
      </c>
    </row>
    <row r="20" spans="1:14" ht="26.2" customHeight="1" x14ac:dyDescent="0.25">
      <c r="A20" s="26" t="s">
        <v>31</v>
      </c>
      <c r="B20" s="622"/>
      <c r="C20" s="623"/>
      <c r="D20" s="637"/>
      <c r="E20" s="638"/>
      <c r="F20" s="639"/>
      <c r="G20" s="621"/>
    </row>
    <row r="21" spans="1:14" ht="26.2" customHeight="1" thickBot="1" x14ac:dyDescent="0.3">
      <c r="A21" s="27" t="s">
        <v>33</v>
      </c>
      <c r="B21" s="640" t="s">
        <v>134</v>
      </c>
      <c r="C21" s="640"/>
      <c r="D21" s="641" t="s">
        <v>39</v>
      </c>
      <c r="E21" s="641"/>
      <c r="F21" s="642">
        <f>IF('FOR ADSD USE ONLY-do not delete'!A2&lt;8,(IF('FOR ADSD USE ONLY-do not delete'!F11="no",0,(SUM(F15:G20)))),(SUM(F15:G20)))</f>
        <v>0</v>
      </c>
      <c r="G21" s="643"/>
      <c r="H21" s="615"/>
      <c r="I21" s="616"/>
      <c r="J21" s="616"/>
      <c r="K21" s="616"/>
      <c r="L21" s="122"/>
    </row>
    <row r="22" spans="1:14" ht="13.45" thickBot="1" x14ac:dyDescent="0.3"/>
    <row r="23" spans="1:14" x14ac:dyDescent="0.25">
      <c r="A23" s="22" t="s">
        <v>136</v>
      </c>
      <c r="B23" s="11"/>
      <c r="C23" s="11"/>
      <c r="D23" s="11"/>
      <c r="E23" s="11"/>
      <c r="F23" s="11"/>
      <c r="G23" s="12"/>
    </row>
    <row r="24" spans="1:14" x14ac:dyDescent="0.25">
      <c r="A24" s="625"/>
      <c r="B24" s="626"/>
      <c r="C24" s="626"/>
      <c r="D24" s="626"/>
      <c r="E24" s="626"/>
      <c r="F24" s="626"/>
      <c r="G24" s="627"/>
    </row>
    <row r="25" spans="1:14" x14ac:dyDescent="0.25">
      <c r="A25" s="625"/>
      <c r="B25" s="626"/>
      <c r="C25" s="626"/>
      <c r="D25" s="626"/>
      <c r="E25" s="626"/>
      <c r="F25" s="626"/>
      <c r="G25" s="627"/>
    </row>
    <row r="26" spans="1:14" x14ac:dyDescent="0.25">
      <c r="A26" s="625"/>
      <c r="B26" s="626"/>
      <c r="C26" s="626"/>
      <c r="D26" s="626"/>
      <c r="E26" s="626"/>
      <c r="F26" s="626"/>
      <c r="G26" s="627"/>
    </row>
    <row r="27" spans="1:14" x14ac:dyDescent="0.25">
      <c r="A27" s="625"/>
      <c r="B27" s="626"/>
      <c r="C27" s="626"/>
      <c r="D27" s="626"/>
      <c r="E27" s="626"/>
      <c r="F27" s="626"/>
      <c r="G27" s="627"/>
    </row>
    <row r="28" spans="1:14" ht="13.45" thickBot="1" x14ac:dyDescent="0.3">
      <c r="A28" s="628"/>
      <c r="B28" s="629"/>
      <c r="C28" s="629"/>
      <c r="D28" s="629"/>
      <c r="E28" s="629"/>
      <c r="F28" s="629"/>
      <c r="G28" s="630"/>
    </row>
    <row r="29" spans="1:14" ht="11.3" customHeight="1" thickBot="1" x14ac:dyDescent="0.3"/>
    <row r="30" spans="1:14" ht="13.45" x14ac:dyDescent="0.3">
      <c r="A30" s="22" t="s">
        <v>137</v>
      </c>
      <c r="B30" s="11"/>
      <c r="C30" s="11"/>
      <c r="D30" s="11"/>
      <c r="E30" s="11"/>
      <c r="F30" s="11"/>
      <c r="G30" s="12"/>
    </row>
    <row r="31" spans="1:14" ht="12.8" customHeight="1" x14ac:dyDescent="0.25">
      <c r="A31" s="625"/>
      <c r="B31" s="626"/>
      <c r="C31" s="626"/>
      <c r="D31" s="626"/>
      <c r="E31" s="626"/>
      <c r="F31" s="626"/>
      <c r="G31" s="627"/>
    </row>
    <row r="32" spans="1:14" x14ac:dyDescent="0.25">
      <c r="A32" s="625"/>
      <c r="B32" s="626"/>
      <c r="C32" s="626"/>
      <c r="D32" s="626"/>
      <c r="E32" s="626"/>
      <c r="F32" s="626"/>
      <c r="G32" s="627"/>
    </row>
    <row r="33" spans="1:7" x14ac:dyDescent="0.25">
      <c r="A33" s="625"/>
      <c r="B33" s="626"/>
      <c r="C33" s="626"/>
      <c r="D33" s="626"/>
      <c r="E33" s="626"/>
      <c r="F33" s="626"/>
      <c r="G33" s="627"/>
    </row>
    <row r="34" spans="1:7" x14ac:dyDescent="0.25">
      <c r="A34" s="625"/>
      <c r="B34" s="626"/>
      <c r="C34" s="626"/>
      <c r="D34" s="626"/>
      <c r="E34" s="626"/>
      <c r="F34" s="626"/>
      <c r="G34" s="627"/>
    </row>
    <row r="35" spans="1:7" ht="13.45" thickBot="1" x14ac:dyDescent="0.3">
      <c r="A35" s="628"/>
      <c r="B35" s="629"/>
      <c r="C35" s="629"/>
      <c r="D35" s="629"/>
      <c r="E35" s="629"/>
      <c r="F35" s="629"/>
      <c r="G35" s="630"/>
    </row>
    <row r="36" spans="1:7" ht="11.3" customHeight="1" thickBot="1" x14ac:dyDescent="0.3"/>
    <row r="37" spans="1:7" x14ac:dyDescent="0.25">
      <c r="A37" s="22" t="s">
        <v>195</v>
      </c>
      <c r="B37" s="11"/>
      <c r="C37" s="11"/>
      <c r="D37" s="11"/>
      <c r="E37" s="11"/>
      <c r="F37" s="11"/>
      <c r="G37" s="12"/>
    </row>
    <row r="38" spans="1:7" x14ac:dyDescent="0.25">
      <c r="A38" s="631"/>
      <c r="B38" s="632"/>
      <c r="C38" s="632"/>
      <c r="D38" s="632"/>
      <c r="E38" s="632"/>
      <c r="F38" s="632"/>
      <c r="G38" s="633"/>
    </row>
    <row r="39" spans="1:7" x14ac:dyDescent="0.25">
      <c r="A39" s="631"/>
      <c r="B39" s="632"/>
      <c r="C39" s="632"/>
      <c r="D39" s="632"/>
      <c r="E39" s="632"/>
      <c r="F39" s="632"/>
      <c r="G39" s="633"/>
    </row>
    <row r="40" spans="1:7" x14ac:dyDescent="0.25">
      <c r="A40" s="631"/>
      <c r="B40" s="632"/>
      <c r="C40" s="632"/>
      <c r="D40" s="632"/>
      <c r="E40" s="632"/>
      <c r="F40" s="632"/>
      <c r="G40" s="633"/>
    </row>
    <row r="41" spans="1:7" ht="13.45" thickBot="1" x14ac:dyDescent="0.3">
      <c r="A41" s="634"/>
      <c r="B41" s="635"/>
      <c r="C41" s="635"/>
      <c r="D41" s="635"/>
      <c r="E41" s="635"/>
      <c r="F41" s="635"/>
      <c r="G41" s="636"/>
    </row>
  </sheetData>
  <sheetProtection password="D8CA" sheet="1" objects="1" scenarios="1"/>
  <mergeCells count="42">
    <mergeCell ref="F18:G18"/>
    <mergeCell ref="B19:C19"/>
    <mergeCell ref="D9:G9"/>
    <mergeCell ref="C5:G5"/>
    <mergeCell ref="A6:B6"/>
    <mergeCell ref="D6:G6"/>
    <mergeCell ref="A14:G14"/>
    <mergeCell ref="D17:E17"/>
    <mergeCell ref="F17:G17"/>
    <mergeCell ref="D18:E18"/>
    <mergeCell ref="A8:G8"/>
    <mergeCell ref="B17:C17"/>
    <mergeCell ref="B16:C16"/>
    <mergeCell ref="F13:G13"/>
    <mergeCell ref="D10:G10"/>
    <mergeCell ref="A31:G35"/>
    <mergeCell ref="A24:G28"/>
    <mergeCell ref="A38:G41"/>
    <mergeCell ref="D19:E19"/>
    <mergeCell ref="F19:G19"/>
    <mergeCell ref="D20:E20"/>
    <mergeCell ref="F20:G20"/>
    <mergeCell ref="B21:C21"/>
    <mergeCell ref="D21:E21"/>
    <mergeCell ref="F21:G21"/>
    <mergeCell ref="B20:C20"/>
    <mergeCell ref="H21:K21"/>
    <mergeCell ref="A2:G2"/>
    <mergeCell ref="A3:G3"/>
    <mergeCell ref="A5:B5"/>
    <mergeCell ref="B13:C13"/>
    <mergeCell ref="D11:G11"/>
    <mergeCell ref="F15:G15"/>
    <mergeCell ref="B18:C18"/>
    <mergeCell ref="A10:C11"/>
    <mergeCell ref="D13:E13"/>
    <mergeCell ref="C4:G4"/>
    <mergeCell ref="F16:G16"/>
    <mergeCell ref="A9:C9"/>
    <mergeCell ref="B15:C15"/>
    <mergeCell ref="D15:E15"/>
    <mergeCell ref="D16:E16"/>
  </mergeCells>
  <phoneticPr fontId="0" type="noConversion"/>
  <dataValidations count="2">
    <dataValidation type="list" allowBlank="1" showInputMessage="1" showErrorMessage="1" error="Type Pending, Funded or With Special Conditions only. Or, use the drop down menu. " prompt="Select Pending, Funded or With Special Conditions from the drop down menu." sqref="D15:E20" xr:uid="{00000000-0002-0000-0300-000000000000}">
      <formula1>$N$17:$N$19</formula1>
    </dataValidation>
    <dataValidation type="whole" allowBlank="1" showInputMessage="1" showErrorMessage="1" errorTitle="Invalid Entry" error="Please do not use decimals. This form only accepts whole numbers." sqref="F15:G20" xr:uid="{00000000-0002-0000-0300-000001000000}">
      <formula1>0</formula1>
      <formula2>5000000</formula2>
    </dataValidation>
  </dataValidations>
  <pageMargins left="0.87" right="0.73" top="0.52" bottom="0.79" header="0.45" footer="0.63"/>
  <pageSetup scale="98" orientation="portrait" verticalDpi="2" r:id="rId1"/>
  <headerFooter alignWithMargins="0">
    <oddFooter>&amp;L&amp;8ADSD Grant Application - Short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Drop Down 2">
              <controlPr defaultSize="0" autoLine="0" autoPict="0">
                <anchor moveWithCells="1">
                  <from>
                    <xdr:col>2</xdr:col>
                    <xdr:colOff>13648</xdr:colOff>
                    <xdr:row>5</xdr:row>
                    <xdr:rowOff>27296</xdr:rowOff>
                  </from>
                  <to>
                    <xdr:col>6</xdr:col>
                    <xdr:colOff>955343</xdr:colOff>
                    <xdr:row>5</xdr:row>
                    <xdr:rowOff>238836</xdr:rowOff>
                  </to>
                </anchor>
              </controlPr>
            </control>
          </mc:Choice>
        </mc:AlternateContent>
        <mc:AlternateContent xmlns:mc="http://schemas.openxmlformats.org/markup-compatibility/2006">
          <mc:Choice Requires="x14">
            <control shapeId="7197" r:id="rId5" name="Drop Down 29">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98" r:id="rId6" name="Drop Down 30">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99" r:id="rId7" name="Drop Down 31">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200" r:id="rId8" name="Drop Down 32">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201" r:id="rId9" name="Drop Down 33">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202" r:id="rId10" name="Drop Down 34">
              <controlPr defaultSize="0" autoFill="0" autoPict="0">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203" r:id="rId11" name="Drop Down 35">
              <controlPr defaultSize="0" autoFill="0" autoPict="0">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N34"/>
  <sheetViews>
    <sheetView showGridLines="0" zoomScaleNormal="100" workbookViewId="0">
      <selection activeCell="H13" sqref="H13"/>
    </sheetView>
  </sheetViews>
  <sheetFormatPr defaultColWidth="9.1796875" defaultRowHeight="12.9" x14ac:dyDescent="0.25"/>
  <cols>
    <col min="1" max="1" width="2.7265625" style="5" customWidth="1"/>
    <col min="2" max="2" width="16.7265625" style="5" customWidth="1"/>
    <col min="3" max="5" width="6.54296875" style="5" customWidth="1"/>
    <col min="6" max="6" width="6.54296875" style="3" customWidth="1"/>
    <col min="7" max="7" width="0.1796875" style="3" customWidth="1"/>
    <col min="8" max="8" width="57.7265625" style="3" customWidth="1"/>
    <col min="9" max="9" width="9.1796875" style="3"/>
    <col min="10" max="11" width="9.1796875" style="3" hidden="1" customWidth="1"/>
    <col min="12" max="16384" width="9.1796875" style="3"/>
  </cols>
  <sheetData>
    <row r="1" spans="1:9" ht="15.05" customHeight="1" thickBot="1" x14ac:dyDescent="0.35">
      <c r="A1" s="24"/>
      <c r="B1" s="24"/>
      <c r="C1" s="24"/>
      <c r="D1" s="24"/>
      <c r="E1" s="24"/>
      <c r="F1" s="24"/>
      <c r="G1" s="24"/>
      <c r="H1" s="130"/>
    </row>
    <row r="2" spans="1:9" ht="18.3" thickBot="1" x14ac:dyDescent="0.4">
      <c r="A2" s="582" t="s">
        <v>59</v>
      </c>
      <c r="B2" s="582"/>
      <c r="C2" s="582"/>
      <c r="D2" s="582"/>
      <c r="E2" s="582"/>
      <c r="F2" s="582"/>
      <c r="G2" s="582"/>
      <c r="H2" s="582"/>
    </row>
    <row r="3" spans="1:9" s="4" customFormat="1" ht="15.05" x14ac:dyDescent="0.3">
      <c r="A3" s="661"/>
      <c r="B3" s="661"/>
      <c r="C3" s="661"/>
      <c r="D3" s="661"/>
      <c r="E3" s="661"/>
      <c r="F3" s="661"/>
      <c r="G3" s="661"/>
      <c r="H3" s="661"/>
    </row>
    <row r="4" spans="1:9" s="4" customFormat="1" ht="31.6" customHeight="1" x14ac:dyDescent="0.25">
      <c r="A4" s="662"/>
      <c r="B4" s="662"/>
      <c r="C4" s="662"/>
      <c r="D4" s="662"/>
      <c r="E4" s="662"/>
      <c r="F4" s="662"/>
      <c r="G4" s="662"/>
      <c r="H4" s="662"/>
    </row>
    <row r="5" spans="1:9" ht="27.8" customHeight="1" x14ac:dyDescent="0.25">
      <c r="A5" s="5" t="s">
        <v>16</v>
      </c>
      <c r="G5" s="659" t="str">
        <f>IF('Applicant Information'!O17="","(This will copy from the Applicant Information page.)",'Applicant Information'!O17)</f>
        <v>(This will copy from the Applicant Information page.)</v>
      </c>
      <c r="H5" s="659"/>
    </row>
    <row r="6" spans="1:9" ht="7.55" customHeight="1" x14ac:dyDescent="0.25"/>
    <row r="7" spans="1:9" ht="27" customHeight="1" x14ac:dyDescent="0.25">
      <c r="A7" s="5" t="s">
        <v>17</v>
      </c>
      <c r="G7" s="659" t="str">
        <f>IF('Applicant Information'!B36="","(This will copy from the Applicant Information page.)",'Applicant Information'!B36)</f>
        <v>Stay Strong Stay Healthy Program</v>
      </c>
      <c r="H7" s="659"/>
    </row>
    <row r="8" spans="1:9" ht="10.5" customHeight="1" x14ac:dyDescent="0.25"/>
    <row r="9" spans="1:9" ht="15.05" customHeight="1" x14ac:dyDescent="0.25">
      <c r="A9" s="667" t="s">
        <v>79</v>
      </c>
      <c r="B9" s="667"/>
      <c r="C9" s="667"/>
      <c r="D9" s="667"/>
      <c r="E9" s="667"/>
      <c r="F9" s="667"/>
      <c r="G9" s="18"/>
      <c r="H9" s="18"/>
      <c r="I9" s="217" t="str">
        <f>IF('FOR ADSD USE ONLY-do not delete'!A14=1,"",'FOR ADSD USE ONLY-do not delete'!B32)</f>
        <v/>
      </c>
    </row>
    <row r="10" spans="1:9" ht="23.25" customHeight="1" x14ac:dyDescent="0.25">
      <c r="A10" s="660"/>
      <c r="B10" s="660"/>
      <c r="C10" s="660"/>
      <c r="D10" s="660"/>
      <c r="E10" s="660"/>
      <c r="F10" s="660"/>
      <c r="G10" s="660"/>
      <c r="H10" s="660"/>
    </row>
    <row r="11" spans="1:9" x14ac:dyDescent="0.25">
      <c r="A11" s="28" t="s">
        <v>185</v>
      </c>
      <c r="B11" s="28"/>
      <c r="C11" s="28"/>
      <c r="D11" s="28"/>
      <c r="E11" s="28"/>
      <c r="F11" s="28"/>
      <c r="G11" s="28"/>
      <c r="H11" s="28"/>
    </row>
    <row r="12" spans="1:9" ht="18" customHeight="1" thickBot="1" x14ac:dyDescent="0.3">
      <c r="A12" s="6"/>
      <c r="B12" s="6"/>
      <c r="C12" s="6"/>
      <c r="D12" s="6"/>
      <c r="E12" s="6"/>
      <c r="F12" s="6"/>
      <c r="G12" s="6"/>
      <c r="H12" s="6"/>
    </row>
    <row r="13" spans="1:9" ht="15.05" customHeight="1" thickBot="1" x14ac:dyDescent="0.3">
      <c r="A13" s="125" t="s">
        <v>188</v>
      </c>
      <c r="B13" s="125"/>
      <c r="C13" s="125"/>
      <c r="D13" s="125"/>
      <c r="E13" s="125"/>
      <c r="F13" s="7"/>
      <c r="G13" s="131" t="str">
        <f>IF('FOR ADSD USE ONLY-do not delete'!A14=2,'FOR ADSD USE ONLY-do not delete'!B16,"")</f>
        <v/>
      </c>
      <c r="H13" s="223"/>
    </row>
    <row r="14" spans="1:9" ht="18" customHeight="1" x14ac:dyDescent="0.25">
      <c r="G14" s="9"/>
      <c r="H14" s="9"/>
    </row>
    <row r="15" spans="1:9" ht="15.05" customHeight="1" x14ac:dyDescent="0.25">
      <c r="A15" s="126"/>
      <c r="B15" s="126"/>
      <c r="C15" s="126"/>
      <c r="D15" s="126"/>
      <c r="E15" s="126"/>
      <c r="F15" s="4"/>
      <c r="G15" s="686" t="s">
        <v>94</v>
      </c>
      <c r="H15" s="686"/>
    </row>
    <row r="16" spans="1:9" ht="15.05" customHeight="1" thickBot="1" x14ac:dyDescent="0.3">
      <c r="A16" s="126"/>
      <c r="B16" s="126"/>
      <c r="C16" s="126"/>
      <c r="D16" s="126"/>
      <c r="E16" s="126"/>
      <c r="F16" s="4"/>
      <c r="G16" s="686"/>
      <c r="H16" s="686"/>
    </row>
    <row r="17" spans="1:14" ht="15.05" customHeight="1" thickBot="1" x14ac:dyDescent="0.3">
      <c r="A17" s="8"/>
      <c r="B17" s="8"/>
      <c r="C17" s="8"/>
      <c r="D17" s="8"/>
      <c r="E17" s="8"/>
      <c r="F17" s="8"/>
      <c r="G17" s="691" t="s">
        <v>99</v>
      </c>
      <c r="H17" s="692"/>
    </row>
    <row r="18" spans="1:14" ht="24.05" customHeight="1" thickBot="1" x14ac:dyDescent="0.3">
      <c r="A18" s="132" t="s">
        <v>21</v>
      </c>
      <c r="B18" s="694" t="s">
        <v>100</v>
      </c>
      <c r="C18" s="694"/>
      <c r="D18" s="694"/>
      <c r="E18" s="694"/>
      <c r="F18" s="694"/>
      <c r="G18" s="689">
        <f>'Budget Form A'!C26</f>
        <v>0</v>
      </c>
      <c r="H18" s="690"/>
    </row>
    <row r="19" spans="1:14" ht="24.05" customHeight="1" thickBot="1" x14ac:dyDescent="0.3">
      <c r="A19" s="133" t="s">
        <v>23</v>
      </c>
      <c r="B19" s="671" t="s">
        <v>60</v>
      </c>
      <c r="C19" s="671"/>
      <c r="D19" s="671"/>
      <c r="E19" s="671"/>
      <c r="F19" s="671"/>
      <c r="G19" s="687"/>
      <c r="H19" s="688"/>
    </row>
    <row r="20" spans="1:14" ht="24.05" customHeight="1" thickBot="1" x14ac:dyDescent="0.3">
      <c r="A20" s="133" t="s">
        <v>25</v>
      </c>
      <c r="B20" s="671" t="s">
        <v>61</v>
      </c>
      <c r="C20" s="671"/>
      <c r="D20" s="671"/>
      <c r="E20" s="671"/>
      <c r="F20" s="671"/>
      <c r="G20" s="668" t="e">
        <f>G18/G19</f>
        <v>#DIV/0!</v>
      </c>
      <c r="H20" s="685"/>
    </row>
    <row r="21" spans="1:14" ht="24.05" customHeight="1" thickBot="1" x14ac:dyDescent="0.3">
      <c r="A21" s="133" t="s">
        <v>27</v>
      </c>
      <c r="B21" s="671" t="s">
        <v>62</v>
      </c>
      <c r="C21" s="671"/>
      <c r="D21" s="671"/>
      <c r="E21" s="671"/>
      <c r="F21" s="671"/>
      <c r="G21" s="665"/>
      <c r="H21" s="666"/>
      <c r="I21" s="4"/>
      <c r="J21" s="4"/>
    </row>
    <row r="22" spans="1:14" ht="24.05" customHeight="1" thickBot="1" x14ac:dyDescent="0.3">
      <c r="A22" s="134" t="s">
        <v>29</v>
      </c>
      <c r="B22" s="671" t="s">
        <v>63</v>
      </c>
      <c r="C22" s="671"/>
      <c r="D22" s="671"/>
      <c r="E22" s="671"/>
      <c r="F22" s="671"/>
      <c r="G22" s="665"/>
      <c r="H22" s="666"/>
      <c r="I22" s="4"/>
      <c r="J22" s="4"/>
    </row>
    <row r="23" spans="1:14" ht="24.05" customHeight="1" thickBot="1" x14ac:dyDescent="0.3">
      <c r="A23" s="134" t="s">
        <v>31</v>
      </c>
      <c r="B23" s="671" t="s">
        <v>64</v>
      </c>
      <c r="C23" s="671"/>
      <c r="D23" s="671"/>
      <c r="E23" s="671"/>
      <c r="F23" s="671"/>
      <c r="G23" s="665"/>
      <c r="H23" s="666"/>
      <c r="I23" s="4"/>
      <c r="J23" s="4"/>
    </row>
    <row r="24" spans="1:14" ht="24.05" customHeight="1" thickBot="1" x14ac:dyDescent="0.3">
      <c r="A24" s="135" t="s">
        <v>33</v>
      </c>
      <c r="B24" s="693" t="s">
        <v>71</v>
      </c>
      <c r="C24" s="693"/>
      <c r="D24" s="693"/>
      <c r="E24" s="693"/>
      <c r="F24" s="693"/>
      <c r="G24" s="665"/>
      <c r="H24" s="666"/>
      <c r="I24" s="4"/>
      <c r="J24" s="4"/>
    </row>
    <row r="25" spans="1:14" ht="24.05" customHeight="1" x14ac:dyDescent="0.25">
      <c r="A25" s="135" t="s">
        <v>35</v>
      </c>
      <c r="B25" s="695" t="s">
        <v>65</v>
      </c>
      <c r="C25" s="695"/>
      <c r="D25" s="695"/>
      <c r="E25" s="695"/>
      <c r="F25" s="695"/>
      <c r="G25" s="663"/>
      <c r="H25" s="664"/>
      <c r="I25" s="4"/>
      <c r="J25" s="4"/>
    </row>
    <row r="26" spans="1:14" ht="24.05" customHeight="1" x14ac:dyDescent="0.25">
      <c r="A26" s="136"/>
      <c r="B26" s="677" t="s">
        <v>180</v>
      </c>
      <c r="C26" s="677"/>
      <c r="D26" s="677"/>
      <c r="E26" s="677"/>
      <c r="F26" s="677"/>
      <c r="G26" s="675"/>
      <c r="H26" s="676"/>
      <c r="I26" s="4"/>
      <c r="J26" s="4"/>
    </row>
    <row r="27" spans="1:14" ht="24.05" customHeight="1" x14ac:dyDescent="0.25">
      <c r="A27" s="137"/>
      <c r="B27" s="684" t="s">
        <v>66</v>
      </c>
      <c r="C27" s="684"/>
      <c r="D27" s="684"/>
      <c r="E27" s="684"/>
      <c r="F27" s="684"/>
      <c r="G27" s="657"/>
      <c r="H27" s="658"/>
      <c r="I27" s="680" t="str">
        <f>IF(G31=G19," ","Total number of clients in age range does not balance with unduplicated clients entered in Line 2.")</f>
        <v xml:space="preserve"> </v>
      </c>
      <c r="J27" s="681"/>
      <c r="K27" s="681"/>
      <c r="L27" s="681"/>
    </row>
    <row r="28" spans="1:14" ht="24.05" customHeight="1" x14ac:dyDescent="0.25">
      <c r="A28" s="137"/>
      <c r="B28" s="684" t="s">
        <v>67</v>
      </c>
      <c r="C28" s="684"/>
      <c r="D28" s="684"/>
      <c r="E28" s="684"/>
      <c r="F28" s="684"/>
      <c r="G28" s="657"/>
      <c r="H28" s="658"/>
      <c r="I28" s="680"/>
      <c r="J28" s="681"/>
      <c r="K28" s="681"/>
      <c r="L28" s="681"/>
    </row>
    <row r="29" spans="1:14" ht="24.05" customHeight="1" x14ac:dyDescent="0.25">
      <c r="A29" s="137"/>
      <c r="B29" s="684" t="s">
        <v>68</v>
      </c>
      <c r="C29" s="684"/>
      <c r="D29" s="684"/>
      <c r="E29" s="684"/>
      <c r="F29" s="684"/>
      <c r="G29" s="657"/>
      <c r="H29" s="658"/>
      <c r="I29" s="680"/>
      <c r="J29" s="681"/>
      <c r="K29" s="681"/>
      <c r="L29" s="681"/>
    </row>
    <row r="30" spans="1:14" ht="24.05" customHeight="1" x14ac:dyDescent="0.25">
      <c r="A30" s="137"/>
      <c r="B30" s="684" t="s">
        <v>69</v>
      </c>
      <c r="C30" s="684"/>
      <c r="D30" s="684"/>
      <c r="E30" s="684"/>
      <c r="F30" s="684"/>
      <c r="G30" s="657"/>
      <c r="H30" s="658"/>
      <c r="I30" s="680"/>
      <c r="J30" s="681"/>
      <c r="K30" s="681"/>
      <c r="L30" s="681"/>
    </row>
    <row r="31" spans="1:14" ht="24.05" customHeight="1" thickBot="1" x14ac:dyDescent="0.3">
      <c r="A31" s="137"/>
      <c r="B31" s="674" t="s">
        <v>70</v>
      </c>
      <c r="C31" s="674"/>
      <c r="D31" s="674"/>
      <c r="E31" s="674"/>
      <c r="F31" s="674"/>
      <c r="G31" s="678">
        <f>SUM(G26:H30)</f>
        <v>0</v>
      </c>
      <c r="H31" s="679"/>
      <c r="I31" s="680"/>
      <c r="J31" s="681"/>
      <c r="K31" s="681"/>
      <c r="L31" s="681"/>
    </row>
    <row r="32" spans="1:14" ht="24.05" customHeight="1" thickBot="1" x14ac:dyDescent="0.3">
      <c r="A32" s="129" t="s">
        <v>36</v>
      </c>
      <c r="B32" s="672" t="s">
        <v>187</v>
      </c>
      <c r="C32" s="673"/>
      <c r="D32" s="673"/>
      <c r="E32" s="673"/>
      <c r="F32" s="673"/>
      <c r="G32" s="682"/>
      <c r="H32" s="683"/>
      <c r="I32" s="680"/>
      <c r="J32" s="681"/>
      <c r="K32" s="681"/>
      <c r="L32" s="681"/>
      <c r="M32" s="681"/>
      <c r="N32" s="681"/>
    </row>
    <row r="33" spans="1:9" ht="24.05" customHeight="1" thickBot="1" x14ac:dyDescent="0.3">
      <c r="A33" s="227" t="s">
        <v>38</v>
      </c>
      <c r="B33" s="670" t="s">
        <v>186</v>
      </c>
      <c r="C33" s="671"/>
      <c r="D33" s="671"/>
      <c r="E33" s="671"/>
      <c r="F33" s="671"/>
      <c r="G33" s="668" t="e">
        <f>G18/G32</f>
        <v>#DIV/0!</v>
      </c>
      <c r="H33" s="669"/>
      <c r="I33" s="15"/>
    </row>
    <row r="34" spans="1:9" s="4" customFormat="1" ht="15.75" customHeight="1" x14ac:dyDescent="0.25">
      <c r="A34" s="16"/>
      <c r="B34" s="127"/>
      <c r="C34" s="127"/>
      <c r="D34" s="127"/>
      <c r="E34" s="127"/>
      <c r="F34" s="127"/>
      <c r="G34" s="127"/>
      <c r="H34" s="127"/>
    </row>
  </sheetData>
  <sheetProtection password="D8CA" sheet="1" objects="1" scenarios="1"/>
  <mergeCells count="43">
    <mergeCell ref="B18:F18"/>
    <mergeCell ref="G22:H22"/>
    <mergeCell ref="G27:H27"/>
    <mergeCell ref="B25:F25"/>
    <mergeCell ref="B28:F28"/>
    <mergeCell ref="I27:L31"/>
    <mergeCell ref="G32:H32"/>
    <mergeCell ref="B19:F19"/>
    <mergeCell ref="G23:H23"/>
    <mergeCell ref="B30:F30"/>
    <mergeCell ref="B29:F29"/>
    <mergeCell ref="G20:H20"/>
    <mergeCell ref="G19:H19"/>
    <mergeCell ref="I32:N32"/>
    <mergeCell ref="B20:F20"/>
    <mergeCell ref="B27:F27"/>
    <mergeCell ref="B24:F24"/>
    <mergeCell ref="B21:F21"/>
    <mergeCell ref="G33:H33"/>
    <mergeCell ref="B33:F33"/>
    <mergeCell ref="B32:F32"/>
    <mergeCell ref="B31:F31"/>
    <mergeCell ref="G26:H26"/>
    <mergeCell ref="G28:H28"/>
    <mergeCell ref="B26:F26"/>
    <mergeCell ref="G31:H31"/>
    <mergeCell ref="G29:H29"/>
    <mergeCell ref="A2:H2"/>
    <mergeCell ref="G30:H30"/>
    <mergeCell ref="G5:H5"/>
    <mergeCell ref="A10:H10"/>
    <mergeCell ref="A3:H3"/>
    <mergeCell ref="A4:H4"/>
    <mergeCell ref="G25:H25"/>
    <mergeCell ref="G24:H24"/>
    <mergeCell ref="G21:H21"/>
    <mergeCell ref="A9:F9"/>
    <mergeCell ref="G7:H7"/>
    <mergeCell ref="B22:F22"/>
    <mergeCell ref="B23:F23"/>
    <mergeCell ref="G15:H16"/>
    <mergeCell ref="G18:H18"/>
    <mergeCell ref="G17:H17"/>
  </mergeCells>
  <phoneticPr fontId="0" type="noConversion"/>
  <printOptions horizontalCentered="1"/>
  <pageMargins left="0.55000000000000004" right="0.64" top="0.66" bottom="0.79" header="0.5" footer="0.61"/>
  <pageSetup scale="91" orientation="portrait" r:id="rId1"/>
  <headerFooter alignWithMargins="0">
    <oddFooter>&amp;L&amp;8ADSD Grant Application - Short Form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Drop Down 3">
              <controlPr defaultSize="0" autoLine="0" autoPict="0">
                <anchor moveWithCells="1">
                  <from>
                    <xdr:col>6</xdr:col>
                    <xdr:colOff>0</xdr:colOff>
                    <xdr:row>8</xdr:row>
                    <xdr:rowOff>0</xdr:rowOff>
                  </from>
                  <to>
                    <xdr:col>7</xdr:col>
                    <xdr:colOff>4183039</xdr:colOff>
                    <xdr:row>9</xdr:row>
                    <xdr:rowOff>6824</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23"/>
  </sheetPr>
  <dimension ref="A1:Y63"/>
  <sheetViews>
    <sheetView topLeftCell="A35" workbookViewId="0">
      <selection activeCell="A61" sqref="A61"/>
    </sheetView>
  </sheetViews>
  <sheetFormatPr defaultRowHeight="12.9" x14ac:dyDescent="0.25"/>
  <cols>
    <col min="1" max="1" width="64.1796875" style="3" customWidth="1"/>
    <col min="2" max="2" width="10" customWidth="1"/>
    <col min="3" max="3" width="11.453125" bestFit="1" customWidth="1"/>
    <col min="4" max="5" width="9.1796875" customWidth="1"/>
    <col min="7" max="7" width="11.54296875" customWidth="1"/>
  </cols>
  <sheetData>
    <row r="1" spans="1:9" ht="13.45" thickBot="1" x14ac:dyDescent="0.3">
      <c r="A1" s="104" t="s">
        <v>115</v>
      </c>
      <c r="B1" s="696" t="s">
        <v>122</v>
      </c>
      <c r="C1" s="697"/>
      <c r="D1" s="697"/>
      <c r="E1" s="697"/>
      <c r="F1" s="697"/>
      <c r="G1" s="697"/>
      <c r="H1" s="697"/>
      <c r="I1" s="697"/>
    </row>
    <row r="2" spans="1:9" x14ac:dyDescent="0.25">
      <c r="A2" s="195">
        <v>1</v>
      </c>
      <c r="B2" s="92" t="s">
        <v>120</v>
      </c>
      <c r="C2" s="93" t="s">
        <v>123</v>
      </c>
      <c r="D2" s="94">
        <v>0.15</v>
      </c>
      <c r="E2" s="95">
        <f>ROUND(('Budget Detail Worksheet'!F193*0.15),0)</f>
        <v>0</v>
      </c>
      <c r="F2" s="78" t="str">
        <f>IF($A$2=2,B2,"")</f>
        <v/>
      </c>
      <c r="G2" s="78" t="str">
        <f>IF($A$2=2,C2,"")</f>
        <v/>
      </c>
      <c r="H2" s="199" t="str">
        <f>IF($A$2=2,D2,"")</f>
        <v/>
      </c>
      <c r="I2" s="96" t="str">
        <f>IF($A$2=2,E2,"")</f>
        <v/>
      </c>
    </row>
    <row r="3" spans="1:9" x14ac:dyDescent="0.25">
      <c r="A3" s="196"/>
      <c r="B3" s="81" t="s">
        <v>121</v>
      </c>
      <c r="C3" s="82"/>
      <c r="D3" s="82"/>
      <c r="E3" s="2"/>
      <c r="F3" s="2" t="str">
        <f>IF($A$2=3,B3,"")</f>
        <v/>
      </c>
      <c r="G3" s="2" t="str">
        <f>IF($A$2=3,C3,"")</f>
        <v/>
      </c>
      <c r="H3" s="2" t="str">
        <f>IF($A$2=3,D3,"")</f>
        <v/>
      </c>
      <c r="I3" s="97" t="str">
        <f>IF($A$2=3,E3,"")</f>
        <v/>
      </c>
    </row>
    <row r="4" spans="1:9" ht="13.45" x14ac:dyDescent="0.3">
      <c r="A4" s="194" t="s">
        <v>114</v>
      </c>
      <c r="B4" s="81" t="s">
        <v>121</v>
      </c>
      <c r="C4" s="82"/>
      <c r="D4" s="82"/>
      <c r="E4" s="2"/>
      <c r="F4" s="2" t="str">
        <f>IF($A$2=4,B4,"")</f>
        <v/>
      </c>
      <c r="G4" s="2" t="str">
        <f>IF($A$2=4,C4,"")</f>
        <v/>
      </c>
      <c r="H4" s="2" t="str">
        <f>IF($A$2=4,D4,"")</f>
        <v/>
      </c>
      <c r="I4" s="97" t="str">
        <f>IF($A$2=4,E4,"")</f>
        <v/>
      </c>
    </row>
    <row r="5" spans="1:9" ht="13.45" x14ac:dyDescent="0.3">
      <c r="A5" s="194" t="s">
        <v>112</v>
      </c>
      <c r="B5" s="81" t="s">
        <v>120</v>
      </c>
      <c r="C5" s="82" t="s">
        <v>124</v>
      </c>
      <c r="D5" s="98">
        <v>5.6660000000000004</v>
      </c>
      <c r="E5" s="99">
        <f>ROUND(('Budget Detail Worksheet'!F193/5.666),0)</f>
        <v>0</v>
      </c>
      <c r="F5" s="2" t="str">
        <f>IF($A$2=5,B5,"")</f>
        <v/>
      </c>
      <c r="G5" s="2" t="str">
        <f>IF($A$2=5,C5,"")</f>
        <v/>
      </c>
      <c r="H5" s="2" t="str">
        <f>IF($A$2=5,D5,"")</f>
        <v/>
      </c>
      <c r="I5" s="97" t="str">
        <f>IF($A$2=5,E5,"")</f>
        <v/>
      </c>
    </row>
    <row r="6" spans="1:9" ht="13.45" x14ac:dyDescent="0.3">
      <c r="A6" s="194" t="s">
        <v>113</v>
      </c>
      <c r="B6" s="81" t="s">
        <v>121</v>
      </c>
      <c r="C6" s="82"/>
      <c r="D6" s="98"/>
      <c r="E6" s="99"/>
      <c r="F6" s="2" t="str">
        <f>IF($A$2=6,B6,"")</f>
        <v/>
      </c>
      <c r="G6" s="2" t="str">
        <f>IF($A$2=6,C6,"")</f>
        <v/>
      </c>
      <c r="H6" s="2" t="str">
        <f>IF($A$2=6,D6,"")</f>
        <v/>
      </c>
      <c r="I6" s="97" t="str">
        <f>IF($A$2=6,E6,"")</f>
        <v/>
      </c>
    </row>
    <row r="7" spans="1:9" ht="13.45" x14ac:dyDescent="0.3">
      <c r="A7" s="194" t="s">
        <v>111</v>
      </c>
      <c r="B7" s="81" t="s">
        <v>121</v>
      </c>
      <c r="C7" s="82"/>
      <c r="D7" s="82"/>
      <c r="E7" s="82"/>
      <c r="F7" s="2" t="str">
        <f>IF($A$2=7,B7,"")</f>
        <v/>
      </c>
      <c r="G7" s="2" t="str">
        <f>IF($A$2=7,C7,"")</f>
        <v/>
      </c>
      <c r="H7" s="2" t="str">
        <f>IF($A$2=7,D7,"")</f>
        <v/>
      </c>
      <c r="I7" s="97" t="str">
        <f>IF($A$2=7,E7,"")</f>
        <v/>
      </c>
    </row>
    <row r="8" spans="1:9" ht="13.45" x14ac:dyDescent="0.3">
      <c r="A8" s="194" t="s">
        <v>168</v>
      </c>
      <c r="B8" s="81" t="s">
        <v>121</v>
      </c>
      <c r="C8" s="82"/>
      <c r="D8" s="82"/>
      <c r="E8" s="82"/>
      <c r="F8" s="2" t="str">
        <f>IF($A$2=8,B8,"")</f>
        <v/>
      </c>
      <c r="G8" s="2" t="str">
        <f>IF($A$2=8,C8,"")</f>
        <v/>
      </c>
      <c r="H8" s="2" t="str">
        <f>IF($A$2=8,D8,"")</f>
        <v/>
      </c>
      <c r="I8" s="97" t="str">
        <f>IF($A$2=8,E8,"")</f>
        <v/>
      </c>
    </row>
    <row r="9" spans="1:9" ht="13.45" x14ac:dyDescent="0.3">
      <c r="A9" s="194" t="s">
        <v>132</v>
      </c>
      <c r="B9" s="81" t="s">
        <v>121</v>
      </c>
      <c r="C9" s="82"/>
      <c r="D9" s="82"/>
      <c r="E9" s="82"/>
      <c r="F9" s="2" t="str">
        <f>IF($A$2=9,B9,"")</f>
        <v/>
      </c>
      <c r="G9" s="2" t="str">
        <f>IF($A$2=9,C9,"")</f>
        <v/>
      </c>
      <c r="H9" s="2" t="str">
        <f>IF($A$2=9,D9,"")</f>
        <v/>
      </c>
      <c r="I9" s="97" t="str">
        <f>IF($A$2=9,E9,"")</f>
        <v/>
      </c>
    </row>
    <row r="10" spans="1:9" x14ac:dyDescent="0.25">
      <c r="A10" s="194" t="s">
        <v>179</v>
      </c>
      <c r="B10" s="81" t="s">
        <v>121</v>
      </c>
      <c r="C10" s="82"/>
      <c r="D10" s="82"/>
      <c r="E10" s="82"/>
      <c r="F10" s="2" t="str">
        <f>IF($A$2=10,B10,"")</f>
        <v/>
      </c>
      <c r="G10" s="2" t="str">
        <f>IF($A$2=10,C10,"")</f>
        <v/>
      </c>
      <c r="H10" s="2" t="str">
        <f>IF($A$2=10,D10,"")</f>
        <v/>
      </c>
      <c r="I10" s="97" t="str">
        <f>IF($A$2=10,E10,"")</f>
        <v/>
      </c>
    </row>
    <row r="11" spans="1:9" ht="13.45" x14ac:dyDescent="0.3">
      <c r="A11" s="197"/>
      <c r="B11" s="100"/>
      <c r="C11" s="2"/>
      <c r="D11" s="2"/>
      <c r="E11" s="2"/>
      <c r="F11" s="2" t="str">
        <f>CONCATENATE(F2,F3,F4,F5,F6,F7,F8,F9,F10)</f>
        <v/>
      </c>
      <c r="G11" s="2" t="str">
        <f>CONCATENATE(G2,G3,G4,G5,G6,G7,G8,G9,G10)</f>
        <v/>
      </c>
      <c r="H11" s="2" t="str">
        <f>CONCATENATE(H2,H3,H4,H5,H6,H7,H8,H9,H10)</f>
        <v/>
      </c>
      <c r="I11" s="101">
        <f>SUM(I2:I10)</f>
        <v>0</v>
      </c>
    </row>
    <row r="12" spans="1:9" ht="14" thickBot="1" x14ac:dyDescent="0.35">
      <c r="A12" s="198"/>
      <c r="B12" s="100" t="str">
        <f>IF(A2&lt;8,G13,"")</f>
        <v/>
      </c>
      <c r="C12" s="2"/>
      <c r="D12" s="2"/>
      <c r="E12" s="2"/>
      <c r="F12" s="2" t="str">
        <f>IF('FOR ADSD USE ONLY-do not delete'!F11="no","Match is not required for the funding source selected."," ")</f>
        <v xml:space="preserve"> </v>
      </c>
      <c r="G12" s="2"/>
      <c r="H12" s="2"/>
      <c r="I12" s="97"/>
    </row>
    <row r="13" spans="1:9" ht="13.45" thickBot="1" x14ac:dyDescent="0.3">
      <c r="A13" s="33" t="s">
        <v>116</v>
      </c>
      <c r="B13" s="100"/>
      <c r="C13" s="2"/>
      <c r="D13" s="2"/>
      <c r="E13" s="2"/>
      <c r="F13" s="99" t="str">
        <f>IF(A2=1,"","Match is required.")</f>
        <v/>
      </c>
      <c r="G13" s="102" t="str">
        <f>IF(A2=1,"",(IF(F11="no",F15,CONCATENATE("Total amount requested from ADSD ",G11,H11))))</f>
        <v/>
      </c>
      <c r="H13" s="2"/>
      <c r="I13" s="97"/>
    </row>
    <row r="14" spans="1:9" x14ac:dyDescent="0.25">
      <c r="A14" s="195">
        <v>1</v>
      </c>
      <c r="B14" s="100"/>
      <c r="C14" s="2"/>
      <c r="D14" s="2"/>
      <c r="E14" s="2"/>
      <c r="F14" s="99" t="str">
        <f>IF(A2=1,"","Match is not required for this funding source. ")</f>
        <v/>
      </c>
      <c r="G14" s="2"/>
      <c r="H14" s="2"/>
      <c r="I14" s="97"/>
    </row>
    <row r="15" spans="1:9" x14ac:dyDescent="0.25">
      <c r="B15" s="100"/>
      <c r="C15" s="2"/>
      <c r="D15" s="4"/>
      <c r="E15" s="4"/>
      <c r="F15" s="2" t="s">
        <v>131</v>
      </c>
      <c r="G15" s="2"/>
      <c r="H15" s="2"/>
      <c r="I15" s="97"/>
    </row>
    <row r="16" spans="1:9" x14ac:dyDescent="0.25">
      <c r="A16" s="194" t="s">
        <v>149</v>
      </c>
      <c r="B16" s="100" t="s">
        <v>103</v>
      </c>
      <c r="C16" s="99" t="s">
        <v>104</v>
      </c>
      <c r="D16" s="99"/>
      <c r="E16" s="99"/>
      <c r="F16" s="2"/>
      <c r="G16" s="2"/>
      <c r="H16" s="2"/>
      <c r="I16" s="97"/>
    </row>
    <row r="17" spans="1:25" x14ac:dyDescent="0.25">
      <c r="A17" s="194" t="s">
        <v>150</v>
      </c>
      <c r="B17" s="100" t="str">
        <f>IF(A2=1,"Not Chosen. Go to Applicant Information tab.",(CONCATENATE(B18,B19,B20,B21,B22,B23,B24,B25,B26)))</f>
        <v>Not Chosen. Go to Applicant Information tab.</v>
      </c>
      <c r="C17" s="99"/>
      <c r="D17" s="99"/>
      <c r="E17" s="99"/>
      <c r="F17" s="2"/>
      <c r="G17" s="2"/>
      <c r="H17" s="2"/>
      <c r="I17" s="97"/>
    </row>
    <row r="18" spans="1:25" x14ac:dyDescent="0.25">
      <c r="A18" s="194" t="s">
        <v>151</v>
      </c>
      <c r="B18" s="100" t="str">
        <f>IF($A$2=2,A4,"")</f>
        <v/>
      </c>
      <c r="C18" s="2"/>
      <c r="D18" s="99"/>
      <c r="E18" s="99"/>
      <c r="F18" s="2"/>
      <c r="G18" s="2"/>
      <c r="H18" s="2"/>
      <c r="I18" s="97"/>
    </row>
    <row r="19" spans="1:25" x14ac:dyDescent="0.25">
      <c r="A19" s="194" t="s">
        <v>152</v>
      </c>
      <c r="B19" s="100" t="str">
        <f>IF($A$2=3,A5,"")</f>
        <v/>
      </c>
      <c r="C19" s="2"/>
      <c r="D19" s="99"/>
      <c r="E19" s="99"/>
      <c r="F19" s="2"/>
      <c r="G19" s="2"/>
      <c r="H19" s="2"/>
      <c r="I19" s="97"/>
    </row>
    <row r="20" spans="1:25" x14ac:dyDescent="0.25">
      <c r="A20" s="196" t="s">
        <v>178</v>
      </c>
      <c r="B20" s="100" t="str">
        <f>IF($A$2=4,A6,"")</f>
        <v/>
      </c>
      <c r="D20" s="99"/>
      <c r="E20" s="99"/>
      <c r="F20" s="2"/>
      <c r="G20" s="2"/>
      <c r="H20" s="2"/>
      <c r="I20" s="97"/>
    </row>
    <row r="21" spans="1:25" x14ac:dyDescent="0.25">
      <c r="A21" s="194" t="s">
        <v>153</v>
      </c>
      <c r="B21" s="100" t="str">
        <f>IF($A$2=5,A7,"")</f>
        <v/>
      </c>
      <c r="D21" s="99"/>
      <c r="E21" s="99"/>
      <c r="F21" s="2"/>
      <c r="G21" s="2"/>
      <c r="H21" s="2"/>
      <c r="I21" s="97"/>
    </row>
    <row r="22" spans="1:25" x14ac:dyDescent="0.25">
      <c r="A22" s="194" t="s">
        <v>154</v>
      </c>
      <c r="B22" s="201" t="str">
        <f>IF($A$2=6,A8,"")</f>
        <v/>
      </c>
      <c r="D22" s="99"/>
      <c r="E22" s="99"/>
      <c r="F22" s="2"/>
      <c r="G22" s="2"/>
      <c r="H22" s="2"/>
      <c r="I22" s="97"/>
    </row>
    <row r="23" spans="1:25" x14ac:dyDescent="0.25">
      <c r="A23" s="194" t="s">
        <v>155</v>
      </c>
      <c r="B23" s="100" t="str">
        <f>IF($A$2=7,A9,"")</f>
        <v/>
      </c>
      <c r="C23" s="99"/>
      <c r="D23" s="99"/>
      <c r="E23" s="99"/>
      <c r="F23" s="2"/>
      <c r="G23" s="2"/>
      <c r="H23" s="2"/>
      <c r="I23" s="97"/>
    </row>
    <row r="24" spans="1:25" x14ac:dyDescent="0.25">
      <c r="A24" s="194" t="s">
        <v>156</v>
      </c>
      <c r="B24" s="100" t="str">
        <f>IF($A$2=8,A10,"")</f>
        <v/>
      </c>
      <c r="C24" s="99"/>
      <c r="D24" s="99"/>
      <c r="E24" s="99"/>
      <c r="F24" s="2"/>
      <c r="G24" s="2"/>
      <c r="H24" s="2"/>
      <c r="I24" s="97"/>
    </row>
    <row r="25" spans="1:25" x14ac:dyDescent="0.25">
      <c r="A25" s="194" t="s">
        <v>157</v>
      </c>
      <c r="B25" s="100" t="str">
        <f>IF($A$2=9,A11,"")</f>
        <v/>
      </c>
      <c r="C25" s="99"/>
      <c r="D25" s="124"/>
      <c r="E25" s="124"/>
      <c r="F25" s="2"/>
      <c r="G25" s="2"/>
      <c r="H25" s="2"/>
      <c r="I25" s="97"/>
    </row>
    <row r="26" spans="1:25" ht="13.45" thickBot="1" x14ac:dyDescent="0.3">
      <c r="A26" s="194" t="s">
        <v>158</v>
      </c>
      <c r="B26" s="200" t="str">
        <f>IF($A$2=10,A12,"")</f>
        <v/>
      </c>
      <c r="C26" s="193"/>
      <c r="D26" s="80"/>
      <c r="E26" s="80"/>
      <c r="F26" s="80"/>
      <c r="G26" s="80"/>
      <c r="H26" s="80"/>
      <c r="I26" s="103"/>
    </row>
    <row r="27" spans="1:25" ht="15.05" x14ac:dyDescent="0.25">
      <c r="A27" s="31" t="s">
        <v>159</v>
      </c>
      <c r="B27" s="192" t="str">
        <f>IF('FOR ADSD USE ONLY-do not delete'!A2&gt;7,"You have selected funding under Disability Services.                                                                               Do not complete this page, as it is only required for funds awarded under Aging Services."," ")</f>
        <v xml:space="preserve"> </v>
      </c>
      <c r="C27" s="78"/>
      <c r="D27" s="78"/>
      <c r="E27" s="78"/>
      <c r="F27" s="202"/>
      <c r="G27" s="202"/>
      <c r="H27" s="202"/>
      <c r="I27" s="203"/>
    </row>
    <row r="28" spans="1:25" x14ac:dyDescent="0.25">
      <c r="A28" s="31" t="s">
        <v>176</v>
      </c>
      <c r="B28" s="100" t="str">
        <f>IF(A2&gt;7,"",(IF(A14=3,"You have selected ADRC as your service.  Do not use this form.  Please fill out and submit the ADRC Projected Output Measures only, which is the next tab in this file."," ")))</f>
        <v xml:space="preserve"> </v>
      </c>
      <c r="C28" s="2"/>
      <c r="D28" s="2"/>
      <c r="E28" s="2"/>
      <c r="F28" s="2"/>
      <c r="G28" s="2"/>
      <c r="H28" s="2"/>
      <c r="I28" s="97"/>
    </row>
    <row r="29" spans="1:25" ht="13.45" thickBot="1" x14ac:dyDescent="0.3">
      <c r="A29" s="31" t="s">
        <v>160</v>
      </c>
      <c r="B29" s="218" t="str">
        <f>CONCATENATE(B27,B28)</f>
        <v xml:space="preserve">  </v>
      </c>
      <c r="C29" s="2"/>
      <c r="D29" s="2"/>
      <c r="E29" s="2"/>
      <c r="F29" s="2"/>
      <c r="G29" s="2"/>
      <c r="H29" s="80"/>
      <c r="I29" s="103"/>
    </row>
    <row r="30" spans="1:25" ht="13.45" x14ac:dyDescent="0.3">
      <c r="A30" s="194" t="s">
        <v>161</v>
      </c>
      <c r="B30" s="192" t="str">
        <f>IF($A$14=2, 1, "")</f>
        <v/>
      </c>
      <c r="C30" s="78" t="str">
        <f>IF($A$14=7, 1, "")</f>
        <v/>
      </c>
      <c r="D30" s="78" t="str">
        <f>IF($A$14=11, 1, "")</f>
        <v/>
      </c>
      <c r="E30" s="78" t="str">
        <f>IF($A$14=21, 1, "")</f>
        <v/>
      </c>
      <c r="F30" s="78">
        <f>SUM(B30:E30)</f>
        <v>0</v>
      </c>
      <c r="G30" s="79"/>
      <c r="H30" s="78"/>
      <c r="I30" s="78"/>
    </row>
    <row r="31" spans="1:25" x14ac:dyDescent="0.25">
      <c r="A31" s="194" t="s">
        <v>162</v>
      </c>
      <c r="B31" s="100" t="str">
        <f>IF(F30=1, "", "This is not a fixed-fee service. Change the type of grant to categorical.")</f>
        <v>This is not a fixed-fee service. Change the type of grant to categorical.</v>
      </c>
      <c r="C31" s="2"/>
      <c r="D31" s="2"/>
      <c r="E31" s="2"/>
      <c r="F31" s="2"/>
      <c r="G31" s="97"/>
      <c r="H31" s="2"/>
      <c r="I31" s="2"/>
    </row>
    <row r="32" spans="1:25" ht="13.45" thickBot="1" x14ac:dyDescent="0.3">
      <c r="A32" s="194" t="s">
        <v>163</v>
      </c>
      <c r="B32" s="200" t="str">
        <f>IF(A39=3, B31, "")</f>
        <v/>
      </c>
      <c r="C32" s="80"/>
      <c r="D32" s="80"/>
      <c r="E32" s="80"/>
      <c r="F32" s="80"/>
      <c r="G32" s="103"/>
      <c r="J32" s="2"/>
      <c r="K32" s="2"/>
      <c r="L32" s="2"/>
      <c r="M32" s="2"/>
      <c r="N32" s="2"/>
      <c r="O32" s="2"/>
      <c r="P32" s="2"/>
      <c r="Q32" s="2"/>
      <c r="R32" s="2"/>
      <c r="S32" s="2"/>
      <c r="T32" s="2"/>
      <c r="U32" s="2"/>
      <c r="V32" s="2"/>
      <c r="W32" s="2"/>
      <c r="X32" s="2"/>
      <c r="Y32" s="2"/>
    </row>
    <row r="33" spans="1:25" ht="15.05" x14ac:dyDescent="0.25">
      <c r="A33" s="31" t="s">
        <v>164</v>
      </c>
      <c r="J33" s="1"/>
      <c r="K33" s="1"/>
      <c r="L33" s="1"/>
      <c r="M33" s="1"/>
      <c r="N33" s="1"/>
      <c r="O33" s="1"/>
      <c r="P33" s="1"/>
      <c r="Q33" s="1"/>
      <c r="R33" s="1"/>
      <c r="S33" s="1"/>
      <c r="T33" s="2"/>
      <c r="U33" s="2"/>
      <c r="V33" s="2"/>
      <c r="W33" s="2"/>
      <c r="X33" s="2"/>
      <c r="Y33" s="2"/>
    </row>
    <row r="34" spans="1:25" x14ac:dyDescent="0.25">
      <c r="A34" s="31" t="s">
        <v>165</v>
      </c>
    </row>
    <row r="35" spans="1:25" x14ac:dyDescent="0.25">
      <c r="A35" s="31" t="s">
        <v>166</v>
      </c>
    </row>
    <row r="36" spans="1:25" x14ac:dyDescent="0.25">
      <c r="A36" s="31" t="s">
        <v>177</v>
      </c>
    </row>
    <row r="37" spans="1:25" ht="13.45" thickBot="1" x14ac:dyDescent="0.3">
      <c r="A37" s="31" t="s">
        <v>167</v>
      </c>
    </row>
    <row r="38" spans="1:25" x14ac:dyDescent="0.25">
      <c r="A38" s="106" t="s">
        <v>117</v>
      </c>
    </row>
    <row r="39" spans="1:25" x14ac:dyDescent="0.25">
      <c r="A39" s="109">
        <v>2</v>
      </c>
    </row>
    <row r="40" spans="1:25" x14ac:dyDescent="0.25">
      <c r="A40" s="30"/>
    </row>
    <row r="41" spans="1:25" x14ac:dyDescent="0.25">
      <c r="A41" s="30" t="s">
        <v>80</v>
      </c>
    </row>
    <row r="42" spans="1:25" x14ac:dyDescent="0.25">
      <c r="A42" s="30" t="s">
        <v>81</v>
      </c>
    </row>
    <row r="43" spans="1:25" ht="13.45" thickBot="1" x14ac:dyDescent="0.3">
      <c r="A43" s="31" t="s">
        <v>170</v>
      </c>
    </row>
    <row r="44" spans="1:25" x14ac:dyDescent="0.25">
      <c r="A44" s="108" t="s">
        <v>133</v>
      </c>
    </row>
    <row r="45" spans="1:25" x14ac:dyDescent="0.25">
      <c r="A45" s="13" t="str">
        <f>IF(A14=2,6.67," ")</f>
        <v xml:space="preserve"> </v>
      </c>
    </row>
    <row r="46" spans="1:25" x14ac:dyDescent="0.25">
      <c r="A46" s="13" t="str">
        <f>IF(A14=2,40," ")</f>
        <v xml:space="preserve"> </v>
      </c>
    </row>
    <row r="47" spans="1:25" ht="13.45" thickBot="1" x14ac:dyDescent="0.3">
      <c r="A47" s="13" t="str">
        <f>IF(A14=21,B49," ")</f>
        <v xml:space="preserve"> </v>
      </c>
      <c r="B47" s="128"/>
    </row>
    <row r="48" spans="1:25" x14ac:dyDescent="0.25">
      <c r="A48" s="19" t="str">
        <f>IF(A14=11,B48," ")</f>
        <v xml:space="preserve"> </v>
      </c>
      <c r="B48" s="79">
        <f>IF(A39=3,15,0)</f>
        <v>0</v>
      </c>
    </row>
    <row r="49" spans="1:9" ht="13.45" thickBot="1" x14ac:dyDescent="0.3">
      <c r="A49" s="14" t="str">
        <f>IF(A14=7,B50," ")</f>
        <v xml:space="preserve"> </v>
      </c>
      <c r="B49" s="97">
        <f>IF(A39=3,2.5,0)</f>
        <v>0</v>
      </c>
    </row>
    <row r="50" spans="1:9" x14ac:dyDescent="0.25">
      <c r="A50" s="107" t="s">
        <v>118</v>
      </c>
      <c r="B50" s="97">
        <f>IF(A39=3,95,0)</f>
        <v>0</v>
      </c>
    </row>
    <row r="51" spans="1:9" ht="13.45" thickBot="1" x14ac:dyDescent="0.3">
      <c r="A51" s="31" t="s">
        <v>85</v>
      </c>
      <c r="B51" s="97"/>
    </row>
    <row r="52" spans="1:9" ht="13.45" thickBot="1" x14ac:dyDescent="0.3">
      <c r="A52" s="31" t="s">
        <v>86</v>
      </c>
      <c r="B52" s="105"/>
    </row>
    <row r="53" spans="1:9" ht="13.45" thickBot="1" x14ac:dyDescent="0.3">
      <c r="A53" s="32" t="s">
        <v>87</v>
      </c>
      <c r="B53" s="2"/>
      <c r="C53" s="2"/>
      <c r="D53" s="17"/>
      <c r="E53" s="17"/>
      <c r="F53" s="17"/>
      <c r="G53" s="17"/>
      <c r="H53" s="17"/>
      <c r="I53" s="17"/>
    </row>
    <row r="54" spans="1:9" x14ac:dyDescent="0.25">
      <c r="A54" s="244" t="s">
        <v>201</v>
      </c>
      <c r="B54" s="245" t="str">
        <f>((IF(A55=2,"Enter rate in orange box. Attach verification of rate from the Cognizant Federal Agency to end of application.",(IF(A55=3,"Reference: Application Instructions or Requirements and Procedures for Grant Programs (GR-20) for information on modified direct costs.","")))))</f>
        <v/>
      </c>
      <c r="D54" s="17"/>
      <c r="E54" s="17"/>
      <c r="F54" s="17"/>
      <c r="G54" s="17"/>
      <c r="H54" s="17"/>
    </row>
    <row r="55" spans="1:9" x14ac:dyDescent="0.25">
      <c r="A55" s="246">
        <v>1</v>
      </c>
      <c r="B55" s="247" t="str">
        <f>(IF(AND(A39&gt;2,A55=4),"Error: Funding sources do not match. Check the drop down menu.",""))</f>
        <v/>
      </c>
    </row>
    <row r="56" spans="1:9" x14ac:dyDescent="0.25">
      <c r="A56" s="196"/>
      <c r="B56" s="248" t="str">
        <f>IF(A39=3,"",(IF(AND(A39=2,A55=5),"Error: Grant types do not match. Check drop down menus.","")))</f>
        <v/>
      </c>
    </row>
    <row r="57" spans="1:9" ht="13.45" thickBot="1" x14ac:dyDescent="0.3">
      <c r="A57" s="249" t="s">
        <v>202</v>
      </c>
      <c r="B57" s="248" t="str">
        <f>IF(A55=1,"",(IF(AND(A55&lt;4,A2=2),"Error: Administrative costs for ILG funds are limited to 8%. Check the drop down menu.","")))</f>
        <v/>
      </c>
      <c r="C57" s="2"/>
    </row>
    <row r="58" spans="1:9" x14ac:dyDescent="0.25">
      <c r="A58" s="249" t="s">
        <v>203</v>
      </c>
      <c r="B58" s="245" t="str">
        <f>IF(A39=3,"",(IF(AND(B55="",B56="",B57=""),B54,CONCATENATE(B55,B56,B57))))</f>
        <v/>
      </c>
      <c r="C58" s="20"/>
    </row>
    <row r="59" spans="1:9" x14ac:dyDescent="0.25">
      <c r="A59" s="194" t="s">
        <v>228</v>
      </c>
      <c r="B59" s="250" t="str">
        <f>IF(A55&lt;3,"",'Budget Detail Worksheet'!C176*1.01)</f>
        <v/>
      </c>
      <c r="C59" s="251" t="str">
        <f>IF(A55=1,"Not chosen","")</f>
        <v>Not chosen</v>
      </c>
    </row>
    <row r="60" spans="1:9" ht="13.45" thickBot="1" x14ac:dyDescent="0.3">
      <c r="A60" s="252" t="s">
        <v>229</v>
      </c>
      <c r="B60" s="250">
        <f>'Budget Detail Worksheet'!D176</f>
        <v>0</v>
      </c>
      <c r="C60" s="251" t="str">
        <f>IF(A55=2,A57,(IF(A55=3,A58,"")))</f>
        <v/>
      </c>
      <c r="D60" s="2"/>
      <c r="E60" s="2"/>
      <c r="F60" s="2"/>
      <c r="G60" s="2"/>
    </row>
    <row r="61" spans="1:9" x14ac:dyDescent="0.25">
      <c r="B61" s="253">
        <f>SUM(B59:B60)</f>
        <v>0</v>
      </c>
      <c r="C61" s="251" t="str">
        <f>IF(A55=4,A59,(IF(A55=5,A60,"")))</f>
        <v/>
      </c>
      <c r="D61" s="20"/>
      <c r="E61" s="20"/>
      <c r="F61" s="20"/>
      <c r="G61" s="20"/>
    </row>
    <row r="62" spans="1:9" x14ac:dyDescent="0.25">
      <c r="C62" s="254" t="str">
        <f>CONCATENATE(C59,C60,C61)</f>
        <v>Not chosen</v>
      </c>
      <c r="D62" s="2"/>
      <c r="E62" s="2"/>
      <c r="F62" s="2"/>
      <c r="G62" s="2"/>
    </row>
    <row r="63" spans="1:9" x14ac:dyDescent="0.25">
      <c r="B63" s="35"/>
    </row>
  </sheetData>
  <mergeCells count="1">
    <mergeCell ref="B1:I1"/>
  </mergeCells>
  <phoneticPr fontId="0" type="noConversion"/>
  <pageMargins left="0.75" right="0.75" top="1" bottom="1" header="0.5" footer="0.5"/>
  <pageSetup orientation="portrait" verticalDpi="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Applicant Information</vt:lpstr>
      <vt:lpstr>Budget Detail Worksheet</vt:lpstr>
      <vt:lpstr>Budget Form A</vt:lpstr>
      <vt:lpstr>Budget Form A-1</vt:lpstr>
      <vt:lpstr>Projected Output Measures</vt:lpstr>
      <vt:lpstr>FOR ADSD USE ONLY-do not delete</vt:lpstr>
      <vt:lpstr>'Applicant Information'!Print_Area</vt:lpstr>
      <vt:lpstr>'Budget Detail Worksheet'!Print_Area</vt:lpstr>
      <vt:lpstr>'Budget Form A'!Print_Area</vt:lpstr>
      <vt:lpstr>'Budget Form A-1'!Print_Area</vt:lpstr>
      <vt:lpstr>'Projected Output Measures'!Print_Area</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RD Specialist</dc:title>
  <dc:creator>Kristi Martin</dc:creator>
  <cp:lastModifiedBy>Kristi Martin</cp:lastModifiedBy>
  <cp:lastPrinted>2018-03-20T21:32:29Z</cp:lastPrinted>
  <dcterms:created xsi:type="dcterms:W3CDTF">2006-12-07T18:50:24Z</dcterms:created>
  <dcterms:modified xsi:type="dcterms:W3CDTF">2018-03-20T21:34:50Z</dcterms:modified>
</cp:coreProperties>
</file>